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H30" i="1"/>
  <c r="L30" i="1" s="1"/>
  <c r="BM29" i="1"/>
  <c r="BL29" i="1"/>
  <c r="BK29" i="1"/>
  <c r="AU29" i="1" s="1"/>
  <c r="BJ29" i="1"/>
  <c r="BG29" i="1"/>
  <c r="BF29" i="1"/>
  <c r="BE29" i="1"/>
  <c r="BD29" i="1"/>
  <c r="BH29" i="1" s="1"/>
  <c r="BI29" i="1" s="1"/>
  <c r="BC29" i="1"/>
  <c r="AX29" i="1" s="1"/>
  <c r="AZ29" i="1"/>
  <c r="AW29" i="1"/>
  <c r="AS29" i="1"/>
  <c r="AL29" i="1"/>
  <c r="AM29" i="1" s="1"/>
  <c r="AG29" i="1"/>
  <c r="AE29" i="1" s="1"/>
  <c r="W29" i="1"/>
  <c r="V29" i="1"/>
  <c r="U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G27" i="1"/>
  <c r="Y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W26" i="1"/>
  <c r="V26" i="1"/>
  <c r="U26" i="1" s="1"/>
  <c r="N26" i="1"/>
  <c r="H26" i="1"/>
  <c r="L26" i="1" s="1"/>
  <c r="BM25" i="1"/>
  <c r="BL25" i="1"/>
  <c r="BJ25" i="1"/>
  <c r="BK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/>
  <c r="W25" i="1"/>
  <c r="V25" i="1"/>
  <c r="U25" i="1" s="1"/>
  <c r="N25" i="1"/>
  <c r="BM24" i="1"/>
  <c r="BL24" i="1"/>
  <c r="BJ24" i="1"/>
  <c r="BK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W23" i="1"/>
  <c r="U23" i="1" s="1"/>
  <c r="V23" i="1"/>
  <c r="N23" i="1"/>
  <c r="G23" i="1"/>
  <c r="Y23" i="1" s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 s="1"/>
  <c r="N22" i="1"/>
  <c r="BM21" i="1"/>
  <c r="BL21" i="1"/>
  <c r="BJ21" i="1"/>
  <c r="BK21" i="1" s="1"/>
  <c r="AU21" i="1" s="1"/>
  <c r="BG21" i="1"/>
  <c r="BF21" i="1"/>
  <c r="BE21" i="1"/>
  <c r="BD21" i="1"/>
  <c r="BH21" i="1" s="1"/>
  <c r="BI21" i="1" s="1"/>
  <c r="BC21" i="1"/>
  <c r="AX21" i="1" s="1"/>
  <c r="AZ21" i="1"/>
  <c r="AS21" i="1"/>
  <c r="AW21" i="1" s="1"/>
  <c r="AM21" i="1"/>
  <c r="AL21" i="1"/>
  <c r="AG21" i="1"/>
  <c r="AE21" i="1"/>
  <c r="W21" i="1"/>
  <c r="U21" i="1" s="1"/>
  <c r="V21" i="1"/>
  <c r="N21" i="1"/>
  <c r="BM20" i="1"/>
  <c r="BL20" i="1"/>
  <c r="BJ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W20" i="1"/>
  <c r="V20" i="1"/>
  <c r="U20" i="1" s="1"/>
  <c r="N20" i="1"/>
  <c r="BM19" i="1"/>
  <c r="BL19" i="1"/>
  <c r="BJ19" i="1"/>
  <c r="BK19" i="1" s="1"/>
  <c r="AU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U25" i="1" l="1"/>
  <c r="Q25" i="1"/>
  <c r="AW25" i="1"/>
  <c r="Q27" i="1"/>
  <c r="R27" i="1" s="1"/>
  <c r="S27" i="1" s="1"/>
  <c r="BK20" i="1"/>
  <c r="U27" i="1"/>
  <c r="Q23" i="1"/>
  <c r="U28" i="1"/>
  <c r="Q29" i="1"/>
  <c r="AW19" i="1"/>
  <c r="G19" i="1"/>
  <c r="AF19" i="1"/>
  <c r="H19" i="1"/>
  <c r="AV19" i="1" s="1"/>
  <c r="AY19" i="1" s="1"/>
  <c r="G20" i="1"/>
  <c r="AV26" i="1"/>
  <c r="Q19" i="1"/>
  <c r="Q24" i="1"/>
  <c r="AU24" i="1"/>
  <c r="G26" i="1"/>
  <c r="AF26" i="1"/>
  <c r="I26" i="1"/>
  <c r="L29" i="1"/>
  <c r="H29" i="1"/>
  <c r="G29" i="1"/>
  <c r="AF29" i="1"/>
  <c r="AV30" i="1"/>
  <c r="AY30" i="1" s="1"/>
  <c r="AU30" i="1"/>
  <c r="Q30" i="1"/>
  <c r="H25" i="1"/>
  <c r="L25" i="1" s="1"/>
  <c r="G25" i="1"/>
  <c r="AF25" i="1"/>
  <c r="AU26" i="1"/>
  <c r="AW26" i="1" s="1"/>
  <c r="Q26" i="1"/>
  <c r="Q21" i="1"/>
  <c r="AF23" i="1"/>
  <c r="H23" i="1"/>
  <c r="AV23" i="1" s="1"/>
  <c r="AY23" i="1" s="1"/>
  <c r="R23" i="1"/>
  <c r="S23" i="1" s="1"/>
  <c r="Z23" i="1" s="1"/>
  <c r="H24" i="1"/>
  <c r="AV24" i="1" s="1"/>
  <c r="AY24" i="1" s="1"/>
  <c r="G24" i="1"/>
  <c r="BK28" i="1"/>
  <c r="G30" i="1"/>
  <c r="AF30" i="1"/>
  <c r="I30" i="1"/>
  <c r="Q20" i="1"/>
  <c r="AU20" i="1"/>
  <c r="AW20" i="1" s="1"/>
  <c r="G22" i="1"/>
  <c r="AF22" i="1"/>
  <c r="AW24" i="1"/>
  <c r="AW30" i="1"/>
  <c r="H20" i="1"/>
  <c r="AV20" i="1" s="1"/>
  <c r="AY20" i="1" s="1"/>
  <c r="AF20" i="1"/>
  <c r="L21" i="1"/>
  <c r="H21" i="1"/>
  <c r="G21" i="1"/>
  <c r="AF21" i="1"/>
  <c r="H22" i="1"/>
  <c r="I22" i="1" s="1"/>
  <c r="AU22" i="1"/>
  <c r="AW22" i="1" s="1"/>
  <c r="Q22" i="1"/>
  <c r="R25" i="1"/>
  <c r="S25" i="1" s="1"/>
  <c r="Z25" i="1" s="1"/>
  <c r="AF27" i="1"/>
  <c r="I27" i="1"/>
  <c r="H27" i="1"/>
  <c r="AV27" i="1" s="1"/>
  <c r="AY27" i="1" s="1"/>
  <c r="I28" i="1"/>
  <c r="H28" i="1"/>
  <c r="AV28" i="1" s="1"/>
  <c r="G28" i="1"/>
  <c r="L24" i="1" l="1"/>
  <c r="AY26" i="1"/>
  <c r="L27" i="1"/>
  <c r="Y28" i="1"/>
  <c r="Y22" i="1"/>
  <c r="R26" i="1"/>
  <c r="S26" i="1" s="1"/>
  <c r="O26" i="1" s="1"/>
  <c r="M26" i="1" s="1"/>
  <c r="P26" i="1" s="1"/>
  <c r="J26" i="1" s="1"/>
  <c r="K26" i="1" s="1"/>
  <c r="T27" i="1"/>
  <c r="X27" i="1" s="1"/>
  <c r="AA27" i="1"/>
  <c r="AB27" i="1" s="1"/>
  <c r="R22" i="1"/>
  <c r="S22" i="1" s="1"/>
  <c r="O22" i="1" s="1"/>
  <c r="M22" i="1" s="1"/>
  <c r="P22" i="1" s="1"/>
  <c r="J22" i="1" s="1"/>
  <c r="K22" i="1" s="1"/>
  <c r="Y21" i="1"/>
  <c r="Y30" i="1"/>
  <c r="I24" i="1"/>
  <c r="L23" i="1"/>
  <c r="R21" i="1"/>
  <c r="S21" i="1" s="1"/>
  <c r="O21" i="1" s="1"/>
  <c r="M21" i="1" s="1"/>
  <c r="P21" i="1" s="1"/>
  <c r="J21" i="1" s="1"/>
  <c r="K21" i="1" s="1"/>
  <c r="Y26" i="1"/>
  <c r="Y20" i="1"/>
  <c r="AV25" i="1"/>
  <c r="AY25" i="1" s="1"/>
  <c r="I25" i="1"/>
  <c r="L28" i="1"/>
  <c r="AV21" i="1"/>
  <c r="AY21" i="1" s="1"/>
  <c r="I21" i="1"/>
  <c r="R20" i="1"/>
  <c r="S20" i="1" s="1"/>
  <c r="Q28" i="1"/>
  <c r="AU28" i="1"/>
  <c r="AW28" i="1" s="1"/>
  <c r="Y24" i="1"/>
  <c r="I23" i="1"/>
  <c r="R30" i="1"/>
  <c r="S30" i="1" s="1"/>
  <c r="Y29" i="1"/>
  <c r="Z27" i="1"/>
  <c r="L20" i="1"/>
  <c r="R29" i="1"/>
  <c r="S29" i="1" s="1"/>
  <c r="I20" i="1"/>
  <c r="L19" i="1"/>
  <c r="T25" i="1"/>
  <c r="X25" i="1" s="1"/>
  <c r="AA25" i="1"/>
  <c r="AV22" i="1"/>
  <c r="AY22" i="1" s="1"/>
  <c r="L22" i="1"/>
  <c r="O27" i="1"/>
  <c r="M27" i="1" s="1"/>
  <c r="P27" i="1" s="1"/>
  <c r="J27" i="1" s="1"/>
  <c r="K27" i="1" s="1"/>
  <c r="T23" i="1"/>
  <c r="X23" i="1" s="1"/>
  <c r="AA23" i="1"/>
  <c r="AB23" i="1" s="1"/>
  <c r="O23" i="1"/>
  <c r="M23" i="1" s="1"/>
  <c r="P23" i="1" s="1"/>
  <c r="O25" i="1"/>
  <c r="M25" i="1" s="1"/>
  <c r="P25" i="1" s="1"/>
  <c r="Y25" i="1"/>
  <c r="AV29" i="1"/>
  <c r="AY29" i="1" s="1"/>
  <c r="I29" i="1"/>
  <c r="R24" i="1"/>
  <c r="S24" i="1" s="1"/>
  <c r="O24" i="1" s="1"/>
  <c r="M24" i="1" s="1"/>
  <c r="P24" i="1" s="1"/>
  <c r="J24" i="1" s="1"/>
  <c r="K24" i="1" s="1"/>
  <c r="R19" i="1"/>
  <c r="S19" i="1" s="1"/>
  <c r="I19" i="1"/>
  <c r="Y19" i="1"/>
  <c r="AB25" i="1" l="1"/>
  <c r="R28" i="1"/>
  <c r="S28" i="1" s="1"/>
  <c r="AA19" i="1"/>
  <c r="AB19" i="1" s="1"/>
  <c r="T19" i="1"/>
  <c r="X19" i="1" s="1"/>
  <c r="Z19" i="1"/>
  <c r="T29" i="1"/>
  <c r="X29" i="1" s="1"/>
  <c r="AA29" i="1"/>
  <c r="Z29" i="1"/>
  <c r="O29" i="1"/>
  <c r="M29" i="1" s="1"/>
  <c r="P29" i="1" s="1"/>
  <c r="J29" i="1" s="1"/>
  <c r="K29" i="1" s="1"/>
  <c r="AA20" i="1"/>
  <c r="T20" i="1"/>
  <c r="X20" i="1" s="1"/>
  <c r="Z20" i="1"/>
  <c r="O19" i="1"/>
  <c r="M19" i="1" s="1"/>
  <c r="P19" i="1" s="1"/>
  <c r="J19" i="1" s="1"/>
  <c r="K19" i="1" s="1"/>
  <c r="T24" i="1"/>
  <c r="X24" i="1" s="1"/>
  <c r="AA24" i="1"/>
  <c r="Z24" i="1"/>
  <c r="J23" i="1"/>
  <c r="K23" i="1" s="1"/>
  <c r="O20" i="1"/>
  <c r="M20" i="1" s="1"/>
  <c r="P20" i="1" s="1"/>
  <c r="J20" i="1" s="1"/>
  <c r="K20" i="1" s="1"/>
  <c r="T21" i="1"/>
  <c r="X21" i="1" s="1"/>
  <c r="AA21" i="1"/>
  <c r="AB21" i="1" s="1"/>
  <c r="Z21" i="1"/>
  <c r="AY28" i="1"/>
  <c r="AA26" i="1"/>
  <c r="T26" i="1"/>
  <c r="X26" i="1" s="1"/>
  <c r="Z26" i="1"/>
  <c r="J25" i="1"/>
  <c r="K25" i="1" s="1"/>
  <c r="AA30" i="1"/>
  <c r="AB30" i="1" s="1"/>
  <c r="T30" i="1"/>
  <c r="X30" i="1" s="1"/>
  <c r="Z30" i="1"/>
  <c r="O30" i="1"/>
  <c r="M30" i="1" s="1"/>
  <c r="P30" i="1" s="1"/>
  <c r="J30" i="1" s="1"/>
  <c r="K30" i="1" s="1"/>
  <c r="AA22" i="1"/>
  <c r="AB22" i="1" s="1"/>
  <c r="T22" i="1"/>
  <c r="X22" i="1" s="1"/>
  <c r="Z22" i="1"/>
  <c r="AB26" i="1" l="1"/>
  <c r="AB24" i="1"/>
  <c r="AB29" i="1"/>
  <c r="AB20" i="1"/>
  <c r="T28" i="1"/>
  <c r="X28" i="1" s="1"/>
  <c r="AA28" i="1"/>
  <c r="Z28" i="1"/>
  <c r="O28" i="1"/>
  <c r="M28" i="1" s="1"/>
  <c r="P28" i="1" s="1"/>
  <c r="J28" i="1" s="1"/>
  <c r="K28" i="1" s="1"/>
  <c r="AB28" i="1" l="1"/>
</calcChain>
</file>

<file path=xl/sharedStrings.xml><?xml version="1.0" encoding="utf-8"?>
<sst xmlns="http://schemas.openxmlformats.org/spreadsheetml/2006/main" count="891" uniqueCount="426">
  <si>
    <t>File opened</t>
  </si>
  <si>
    <t>2020-09-11 08:36:14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</si>
  <si>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</si>
  <si>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</si>
  <si>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</si>
  <si>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</si>
  <si>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</si>
  <si>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</si>
  <si>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</si>
  <si>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</si>
  <si>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</si>
  <si>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</si>
  <si>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</si>
  <si>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{"h2oaspan2b": "0.0948874", "oxygen": "21", "flowmeterzero": "1.06113", "co2aspanconc1": "993", "h2oaspan2": "0", "tazero": "0.197292", "h2oaspan2a": "0.0933829", "co2aspanconc2": "296.7", "h2obspan2b": "0.0952042", "co2bspanconc2": "296.7", "co2bzero": "0.862588", "h2obzero": "1.06811", "flowazero": "0.28716", "co2bspan2b": "0.180118", "h2obspanconc2": "0", "h2oaspanconc1": "19.45", "chamberpressurezero": "2.59421", "h2obspan2": "0", "tbzero": "0.155348", "h2oaspanconc2": "0", "ssb_ref": "37590.7", "h2obspan1": "1.02611", "h2oaspan1": "1.01611", "co2bspan1": "0.957744", "co2bspan2": "-0.0264927", "co2aspan1": "0.959104", "co2aspan2a": "0.188041", "flowbzero": "0.30082", "ssa_ref": "32565.6", "co2aspan2b": "0.179462", "h2obspanconc1": "19.45", "h2oazero": "1.05097", "co2bspan2a": "0.189054", "co2aspan2": "-0.0251474", "h2obspan2a": "0.0927813", "co2bspanconc1": "993", "co2azero": "0.870173"}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</si>
  <si>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</si>
  <si>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</si>
  <si>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</si>
  <si>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</si>
  <si>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</si>
  <si>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</si>
  <si>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</si>
  <si>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</si>
  <si>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</si>
  <si>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08:36:14</t>
  </si>
  <si>
    <t>Stability Definition:	CO2_r (Meas): Slp&lt;0.1 Per=20	H2O_s (Meas): Slp&lt;0.5 Per=20	H2O_r (Meas): Slp&lt;0.5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</si>
  <si>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</si>
  <si>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</si>
  <si>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</si>
  <si>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</si>
  <si>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</si>
  <si>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</si>
  <si>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</si>
  <si>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</si>
  <si>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</si>
  <si>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</si>
  <si>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</si>
  <si>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</si>
  <si>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</si>
  <si>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</si>
  <si>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</si>
  <si>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</si>
  <si>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</si>
  <si>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</si>
  <si>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</si>
  <si>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</si>
  <si>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</si>
  <si>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</si>
  <si>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</si>
  <si>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</si>
  <si>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</si>
  <si>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</si>
  <si>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</si>
  <si>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</si>
  <si>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</si>
  <si>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</si>
  <si>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</si>
  <si>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</si>
  <si>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</si>
  <si>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</si>
  <si>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</si>
  <si>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</si>
  <si>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</si>
  <si>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</si>
  <si>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</si>
  <si>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</si>
  <si>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</si>
  <si>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</si>
  <si>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</si>
  <si>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</si>
  <si>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</si>
  <si>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</si>
  <si>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</si>
  <si>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</si>
  <si>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</si>
  <si>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</si>
  <si>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</si>
  <si>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</si>
  <si>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</si>
  <si>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</si>
  <si>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</si>
  <si>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</si>
  <si>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</si>
  <si>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</si>
  <si>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</si>
  <si>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</si>
  <si>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</si>
  <si>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</si>
  <si>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</si>
  <si>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</si>
  <si>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</si>
  <si>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</si>
  <si>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</si>
  <si>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</si>
  <si>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</si>
  <si>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</si>
  <si>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</si>
  <si>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</si>
  <si>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</si>
  <si>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</si>
  <si>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</si>
  <si>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</si>
  <si>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</si>
  <si>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</si>
  <si>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</si>
  <si>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</si>
  <si>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</si>
  <si>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</si>
  <si>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</si>
  <si>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</si>
  <si>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</si>
  <si>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</si>
  <si>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</si>
  <si>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</si>
  <si>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</si>
  <si>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</si>
  <si>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</si>
  <si>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</si>
  <si>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</si>
  <si>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</si>
  <si>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</si>
  <si>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</si>
  <si>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</si>
  <si>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</si>
  <si>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</si>
  <si>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</si>
  <si>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</si>
  <si>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</si>
  <si>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</si>
  <si>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</si>
  <si>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</si>
  <si>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</si>
  <si>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</si>
  <si>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</si>
  <si>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</si>
  <si>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</si>
  <si>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</si>
  <si>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</si>
  <si>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</si>
  <si>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</si>
  <si>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</si>
  <si>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</si>
  <si>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</si>
  <si>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</si>
  <si>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</si>
  <si>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</si>
  <si>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</si>
  <si>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</si>
  <si>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</si>
  <si>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</si>
  <si>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</si>
  <si>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</si>
  <si>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</si>
  <si>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</si>
  <si>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</si>
  <si>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</si>
  <si>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</si>
  <si>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</si>
  <si>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</si>
  <si>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</si>
  <si>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</si>
  <si>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</si>
  <si>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</si>
  <si>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</si>
  <si>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</si>
  <si>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</si>
  <si>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</si>
  <si>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</si>
  <si>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</si>
  <si>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</si>
  <si>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</si>
  <si>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</si>
  <si>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</si>
  <si>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</si>
  <si>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</si>
  <si>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</si>
  <si>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</si>
  <si>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</si>
  <si>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</si>
  <si>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</si>
  <si>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</si>
  <si>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</si>
  <si>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</si>
  <si>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</si>
  <si>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</si>
  <si>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</si>
  <si>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</si>
  <si>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</si>
  <si>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</si>
  <si>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</si>
  <si>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</si>
  <si>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</si>
  <si>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</si>
  <si>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</si>
  <si>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</si>
  <si>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</si>
  <si>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</si>
  <si>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</si>
  <si>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</si>
  <si>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</si>
  <si>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</si>
  <si>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</si>
  <si>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</si>
  <si>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</si>
  <si>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</si>
  <si>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</si>
  <si>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</si>
  <si>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</si>
  <si>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</si>
  <si>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</si>
  <si>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</si>
  <si>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</si>
  <si>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</si>
  <si>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</si>
  <si>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</si>
  <si>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</si>
  <si>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</si>
  <si>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</si>
  <si>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</si>
  <si>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</si>
  <si>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</si>
  <si>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</si>
  <si>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</si>
  <si>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</si>
  <si>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</si>
  <si>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</si>
  <si>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</si>
  <si>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</si>
  <si>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</si>
  <si>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</si>
  <si>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</si>
  <si>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</si>
  <si>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</si>
  <si>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</si>
  <si>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</si>
  <si>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</si>
  <si>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</si>
  <si>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</si>
  <si>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</si>
  <si>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</si>
  <si>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</si>
  <si>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</si>
  <si>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</si>
  <si>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</si>
  <si>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</si>
  <si>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</si>
  <si>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</si>
  <si>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</si>
  <si>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</si>
  <si>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</si>
  <si>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</si>
  <si>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</si>
  <si>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</si>
  <si>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</si>
  <si>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</si>
  <si>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</si>
  <si>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</si>
  <si>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</si>
  <si>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</si>
  <si>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</si>
  <si>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</si>
  <si>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</si>
  <si>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</si>
  <si>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</si>
  <si>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</si>
  <si>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</si>
  <si>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</si>
  <si>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</si>
  <si>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</si>
  <si>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</si>
  <si>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</si>
  <si>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</si>
  <si>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</si>
  <si>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</si>
  <si>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</si>
  <si>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</si>
  <si>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</si>
  <si>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</si>
  <si>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</si>
  <si>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</si>
  <si>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</si>
  <si>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AccCO2_soda</t>
  </si>
  <si>
    <t>AccH2O_hum</t>
  </si>
  <si>
    <t>AccH2O_des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</si>
  <si>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</si>
  <si>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</si>
  <si>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</si>
  <si>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</si>
  <si>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</si>
  <si>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</si>
  <si>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</si>
  <si>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</si>
  <si>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</si>
  <si>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</si>
  <si>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</si>
  <si>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</si>
  <si>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</si>
  <si>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</si>
  <si>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</si>
  <si>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</si>
  <si>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</si>
  <si>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</si>
  <si>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</si>
  <si>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</si>
  <si>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</si>
  <si>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</si>
  <si>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</si>
  <si>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</si>
  <si>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</si>
  <si>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</si>
  <si>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</si>
  <si>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</si>
  <si>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</si>
  <si>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</si>
  <si>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</si>
  <si>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</si>
  <si>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</si>
  <si>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</si>
  <si>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</si>
  <si>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</si>
  <si>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</si>
  <si>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</si>
  <si>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</si>
  <si>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</si>
  <si>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</si>
  <si>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</si>
  <si>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</si>
  <si>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</si>
  <si>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</si>
  <si>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</si>
  <si>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</si>
  <si>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</si>
  <si>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</si>
  <si>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</si>
  <si>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</si>
  <si>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</si>
  <si>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</si>
  <si>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</si>
  <si>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</si>
  <si>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</si>
  <si>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</si>
  <si>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</si>
  <si>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</si>
  <si>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</si>
  <si>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</si>
  <si>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</si>
  <si>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</si>
  <si>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</si>
  <si>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</si>
  <si>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</si>
  <si>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</si>
  <si>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</si>
  <si>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</si>
  <si>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</si>
  <si>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</si>
  <si>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</si>
  <si>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</si>
  <si>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</si>
  <si>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</si>
  <si>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</si>
  <si>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</si>
  <si>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MPF-2051-20161005-12_21_45</t>
  </si>
  <si>
    <t>11111111</t>
  </si>
  <si>
    <t>oooooooo</t>
  </si>
  <si>
    <t>off</t>
  </si>
  <si>
    <t>20200911 09:08:21</t>
  </si>
  <si>
    <t>09:08:21</t>
  </si>
  <si>
    <t>MPF-2054-20161005-12_55_39</t>
  </si>
  <si>
    <t>DARK-2055-20161005-12_55_40</t>
  </si>
  <si>
    <t>09:07:54</t>
  </si>
  <si>
    <t>4/4</t>
  </si>
  <si>
    <t>20200911 09:09:49</t>
  </si>
  <si>
    <t>09:09:49</t>
  </si>
  <si>
    <t>MPF-2056-20161005-12_57_07</t>
  </si>
  <si>
    <t>DARK-2057-20161005-12_57_08</t>
  </si>
  <si>
    <t>09:09:22</t>
  </si>
  <si>
    <t>20200911 09:11:17</t>
  </si>
  <si>
    <t>09:11:17</t>
  </si>
  <si>
    <t>MPF-2058-20161005-12_58_35</t>
  </si>
  <si>
    <t>DARK-2059-20161005-12_58_37</t>
  </si>
  <si>
    <t>09:10:51</t>
  </si>
  <si>
    <t>20200911 09:12:40</t>
  </si>
  <si>
    <t>09:12:40</t>
  </si>
  <si>
    <t>MPF-2060-20161005-12_59_58</t>
  </si>
  <si>
    <t>DARK-2061-20161005-13_00_00</t>
  </si>
  <si>
    <t>09:12:14</t>
  </si>
  <si>
    <t>20200911 09:14:07</t>
  </si>
  <si>
    <t>09:14:07</t>
  </si>
  <si>
    <t>MPF-2062-20161005-13_01_25</t>
  </si>
  <si>
    <t>DARK-2063-20161005-13_01_26</t>
  </si>
  <si>
    <t>09:13:36</t>
  </si>
  <si>
    <t>20200911 09:15:31</t>
  </si>
  <si>
    <t>09:15:31</t>
  </si>
  <si>
    <t>MPF-2064-20161005-13_02_49</t>
  </si>
  <si>
    <t>DARK-2065-20161005-13_02_50</t>
  </si>
  <si>
    <t>09:15:05</t>
  </si>
  <si>
    <t>20200911 09:16:57</t>
  </si>
  <si>
    <t>09:16:57</t>
  </si>
  <si>
    <t>MPF-2066-20161005-13_04_15</t>
  </si>
  <si>
    <t>DARK-2067-20161005-13_04_16</t>
  </si>
  <si>
    <t>09:16:31</t>
  </si>
  <si>
    <t>20200911 09:18:22</t>
  </si>
  <si>
    <t>09:18:22</t>
  </si>
  <si>
    <t>MPF-2068-20161005-13_05_40</t>
  </si>
  <si>
    <t>DARK-2069-20161005-13_05_41</t>
  </si>
  <si>
    <t>09:17:56</t>
  </si>
  <si>
    <t>20200911 09:19:45</t>
  </si>
  <si>
    <t>09:19:45</t>
  </si>
  <si>
    <t>MPF-2070-20161005-13_07_03</t>
  </si>
  <si>
    <t>DARK-2071-20161005-13_07_04</t>
  </si>
  <si>
    <t>09:19:18</t>
  </si>
  <si>
    <t>20200911 09:21:06</t>
  </si>
  <si>
    <t>09:21:06</t>
  </si>
  <si>
    <t>MPF-2072-20161005-13_08_24</t>
  </si>
  <si>
    <t>DARK-2073-20161005-13_08_26</t>
  </si>
  <si>
    <t>09:20:40</t>
  </si>
  <si>
    <t>20200911 09:22:30</t>
  </si>
  <si>
    <t>09:22:30</t>
  </si>
  <si>
    <t>MPF-2074-20161005-13_09_48</t>
  </si>
  <si>
    <t>-</t>
  </si>
  <si>
    <t>09:22:04</t>
  </si>
  <si>
    <t>20200911 09:45:16</t>
  </si>
  <si>
    <t>09:45:16</t>
  </si>
  <si>
    <t>MPF-2075-20161005-13_32_33</t>
  </si>
  <si>
    <t>09:45:33</t>
  </si>
  <si>
    <t>3/4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</si>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</sst>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1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425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358</v>
      </c>
      <c r="GC18" t="s">
        <v>358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1599833301.5</v>
      </c>
      <c r="C19">
        <v>1909.4000000953699</v>
      </c>
      <c r="D19" t="s">
        <v>364</v>
      </c>
      <c r="E19" t="s">
        <v>365</v>
      </c>
      <c r="F19">
        <v>1599833301.5</v>
      </c>
      <c r="G19">
        <f t="shared" ref="G19:G30" si="0">BU19*AE19*(BQ19-BR19)/(100*$B$7*(1000-AE19*BQ19))</f>
        <v>4.1597793117049732E-3</v>
      </c>
      <c r="H19">
        <f t="shared" ref="H19:H30" si="1">BU19*AE19*(BP19-BO19*(1000-AE19*BR19)/(1000-AE19*BQ19))/(100*$B$7)</f>
        <v>18.557665713410746</v>
      </c>
      <c r="I19">
        <f t="shared" ref="I19:I30" si="2">BO19 - IF(AE19&gt;1, H19*$B$7*100/(AG19*CC19), 0)</f>
        <v>375.85597936749883</v>
      </c>
      <c r="J19">
        <f t="shared" ref="J19:J30" si="3">((P19-G19/2)*I19-H19)/(P19+G19/2)</f>
        <v>241.79750705167032</v>
      </c>
      <c r="K19">
        <f t="shared" ref="K19:K30" si="4">J19*(BV19+BW19)/1000</f>
        <v>24.53137752423121</v>
      </c>
      <c r="L19">
        <f t="shared" ref="L19:L30" si="5">(BO19 - IF(AE19&gt;1, H19*$B$7*100/(AG19*CC19), 0))*(BV19+BW19)/1000</f>
        <v>38.132175294236887</v>
      </c>
      <c r="M19">
        <f t="shared" ref="M19:M30" si="6">2/((1/O19-1/N19)+SIGN(O19)*SQRT((1/O19-1/N19)*(1/O19-1/N19) + 4*$C$7/(($C$7+1)*($C$7+1))*(2*1/O19*1/N19-1/N19*1/N19)))</f>
        <v>0.24906125044473049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2.2828976182319303</v>
      </c>
      <c r="O19">
        <f t="shared" ref="O19:O30" si="8">G19*(1000-(1000*0.61365*EXP(17.502*S19/(240.97+S19))/(BV19+BW19)+BQ19)/2)/(1000*0.61365*EXP(17.502*S19/(240.97+S19))/(BV19+BW19)-BQ19)</f>
        <v>0.23489029282273277</v>
      </c>
      <c r="P19">
        <f t="shared" ref="P19:P30" si="9">1/(($C$7+1)/(M19/1.6)+1/(N19/1.37)) + $C$7/(($C$7+1)/(M19/1.6) + $C$7/(N19/1.37))</f>
        <v>0.14801240434822102</v>
      </c>
      <c r="Q19">
        <f t="shared" ref="Q19:Q30" si="10">(BK19*BM19)</f>
        <v>209.72770131787135</v>
      </c>
      <c r="R19">
        <f t="shared" ref="R19:R30" si="11">(BX19+(Q19+2*0.95*0.0000000567*(((BX19+$B$9)+273)^4-(BX19+273)^4)-44100*G19)/(1.84*29.3*N19+8*0.95*0.0000000567*(BX19+273)^3))</f>
        <v>25.595164351032729</v>
      </c>
      <c r="S19">
        <f t="shared" ref="S19:S30" si="12">($C$9*BY19+$D$9*BZ19+$E$9*R19)</f>
        <v>25.2407</v>
      </c>
      <c r="T19">
        <f t="shared" ref="T19:T30" si="13">0.61365*EXP(17.502*S19/(240.97+S19))</f>
        <v>3.2255940825678762</v>
      </c>
      <c r="U19">
        <f t="shared" ref="U19:U30" si="14">(V19/W19*100)</f>
        <v>45.158458295347451</v>
      </c>
      <c r="V19">
        <f t="shared" ref="V19:V30" si="15">BQ19*(BV19+BW19)/1000</f>
        <v>1.4704774675787999</v>
      </c>
      <c r="W19">
        <f t="shared" ref="W19:W30" si="16">0.61365*EXP(17.502*BX19/(240.97+BX19))</f>
        <v>3.2562614471059104</v>
      </c>
      <c r="X19">
        <f t="shared" ref="X19:X30" si="17">(T19-BQ19*(BV19+BW19)/1000)</f>
        <v>1.7551166149890762</v>
      </c>
      <c r="Y19">
        <f t="shared" ref="Y19:Y30" si="18">(-G19*44100)</f>
        <v>-183.44626764618931</v>
      </c>
      <c r="Z19">
        <f t="shared" ref="Z19:Z30" si="19">2*29.3*N19*0.92*(BX19-S19)</f>
        <v>19.581324204304305</v>
      </c>
      <c r="AA19">
        <f t="shared" ref="AA19:AA30" si="20">2*0.95*0.0000000567*(((BX19+$B$9)+273)^4-(S19+273)^4)</f>
        <v>1.8201830450561591</v>
      </c>
      <c r="AB19">
        <f t="shared" ref="AB19:AB30" si="21">Q19+AA19+Y19+Z19</f>
        <v>47.682940921042501</v>
      </c>
      <c r="AC19">
        <v>11</v>
      </c>
      <c r="AD19">
        <v>2</v>
      </c>
      <c r="AE19">
        <f t="shared" ref="AE19:AE30" si="22">IF(AC19*$H$15&gt;=AG19,1,(AG19/(AG19-AC19*$H$15)))</f>
        <v>1.0004080320004805</v>
      </c>
      <c r="AF19">
        <f t="shared" ref="AF19:AF30" si="23">(AE19-1)*100</f>
        <v>4.0803200048045163E-2</v>
      </c>
      <c r="AG19">
        <f t="shared" ref="AG19:AG30" si="24">MAX(0,($B$15+$C$15*CC19)/(1+$D$15*CC19)*BV19/(BX19+273)*$E$15)</f>
        <v>53939.339752996901</v>
      </c>
      <c r="AH19" t="s">
        <v>360</v>
      </c>
      <c r="AI19">
        <v>10199.1</v>
      </c>
      <c r="AJ19">
        <v>722.64400000000001</v>
      </c>
      <c r="AK19">
        <v>3524.65</v>
      </c>
      <c r="AL19">
        <f t="shared" ref="AL19:AL30" si="25">AK19-AJ19</f>
        <v>2802.0060000000003</v>
      </c>
      <c r="AM19">
        <f t="shared" ref="AM19:AM30" si="26">AL19/AK19</f>
        <v>0.79497425276268574</v>
      </c>
      <c r="AN19">
        <v>-1.5684803336742299</v>
      </c>
      <c r="AO19" t="s">
        <v>366</v>
      </c>
      <c r="AP19">
        <v>10253</v>
      </c>
      <c r="AQ19">
        <v>798.36992307692299</v>
      </c>
      <c r="AR19">
        <v>1145.24</v>
      </c>
      <c r="AS19">
        <f t="shared" ref="AS19:AS30" si="27">1-AQ19/AR19</f>
        <v>0.30287981289780053</v>
      </c>
      <c r="AT19">
        <v>0.5</v>
      </c>
      <c r="AU19">
        <f t="shared" ref="AU19:AU30" si="28">BK19</f>
        <v>1093.1706001760037</v>
      </c>
      <c r="AV19">
        <f t="shared" ref="AV19:AV30" si="29">H19</f>
        <v>18.557665713410746</v>
      </c>
      <c r="AW19">
        <f t="shared" ref="AW19:AW30" si="30">AS19*AT19*AU19</f>
        <v>165.54965342334216</v>
      </c>
      <c r="AX19">
        <f t="shared" ref="AX19:AX30" si="31">BC19/AR19</f>
        <v>0.49696133561524219</v>
      </c>
      <c r="AY19">
        <f t="shared" ref="AY19:AY30" si="32">(AV19-AN19)/AU19</f>
        <v>1.8410800696473731E-2</v>
      </c>
      <c r="AZ19">
        <f t="shared" ref="AZ19:AZ30" si="33">(AK19-AR19)/AR19</f>
        <v>2.0776518459012956</v>
      </c>
      <c r="BA19" t="s">
        <v>367</v>
      </c>
      <c r="BB19">
        <v>576.1</v>
      </c>
      <c r="BC19">
        <f t="shared" ref="BC19:BC30" si="34">AR19-BB19</f>
        <v>569.14</v>
      </c>
      <c r="BD19">
        <f t="shared" ref="BD19:BD30" si="35">(AR19-AQ19)/(AR19-BB19)</f>
        <v>0.60946353607737469</v>
      </c>
      <c r="BE19">
        <f t="shared" ref="BE19:BE30" si="36">(AK19-AR19)/(AK19-BB19)</f>
        <v>0.80697631038985251</v>
      </c>
      <c r="BF19">
        <f t="shared" ref="BF19:BF30" si="37">(AR19-AQ19)/(AR19-AJ19)</f>
        <v>0.82080776184127868</v>
      </c>
      <c r="BG19">
        <f t="shared" ref="BG19:BG30" si="38">(AK19-AR19)/(AK19-AJ19)</f>
        <v>0.84918090824930414</v>
      </c>
      <c r="BH19">
        <f t="shared" ref="BH19:BH30" si="39">(BD19*BB19/AQ19)</f>
        <v>0.4397860352516636</v>
      </c>
      <c r="BI19">
        <f t="shared" ref="BI19:BI30" si="40">(1-BH19)</f>
        <v>0.5602139647483364</v>
      </c>
      <c r="BJ19">
        <f t="shared" ref="BJ19:BJ30" si="41">$B$13*CD19+$C$13*CE19+$F$13*CP19*(1-CS19)</f>
        <v>1299.96</v>
      </c>
      <c r="BK19">
        <f t="shared" ref="BK19:BK30" si="42">BJ19*BL19</f>
        <v>1093.1706001760037</v>
      </c>
      <c r="BL19">
        <f t="shared" ref="BL19:BL30" si="43">($B$13*$D$11+$C$13*$D$11+$F$13*((DC19+CU19)/MAX(DC19+CU19+DD19, 0.1)*$I$11+DD19/MAX(DC19+CU19+DD19, 0.1)*$J$11))/($B$13+$C$13+$F$13)</f>
        <v>0.84092633633035152</v>
      </c>
      <c r="BM19">
        <f t="shared" ref="BM19:BM30" si="44">($B$13*$K$11+$C$13*$K$11+$F$13*((DC19+CU19)/MAX(DC19+CU19+DD19, 0.1)*$P$11+DD19/MAX(DC19+CU19+DD19, 0.1)*$Q$11))/($B$13+$C$13+$F$13)</f>
        <v>0.19185267266070324</v>
      </c>
      <c r="BN19">
        <v>1599833301.5</v>
      </c>
      <c r="BO19">
        <v>375.85599999999999</v>
      </c>
      <c r="BP19">
        <v>399.99200000000002</v>
      </c>
      <c r="BQ19">
        <v>14.494</v>
      </c>
      <c r="BR19">
        <v>9.5767100000000003</v>
      </c>
      <c r="BS19">
        <v>375.846</v>
      </c>
      <c r="BT19">
        <v>14.8253</v>
      </c>
      <c r="BU19">
        <v>500.00599999999997</v>
      </c>
      <c r="BV19">
        <v>101.416</v>
      </c>
      <c r="BW19">
        <v>3.8220200000000003E-2</v>
      </c>
      <c r="BX19">
        <v>25.399799999999999</v>
      </c>
      <c r="BY19">
        <v>25.2407</v>
      </c>
      <c r="BZ19">
        <v>999.9</v>
      </c>
      <c r="CA19">
        <v>0</v>
      </c>
      <c r="CB19">
        <v>0</v>
      </c>
      <c r="CC19">
        <v>10005</v>
      </c>
      <c r="CD19">
        <v>0</v>
      </c>
      <c r="CE19">
        <v>1.3855999999999999</v>
      </c>
      <c r="CF19">
        <v>-24.136700000000001</v>
      </c>
      <c r="CG19">
        <v>381.38299999999998</v>
      </c>
      <c r="CH19">
        <v>403.86</v>
      </c>
      <c r="CI19">
        <v>4.9173</v>
      </c>
      <c r="CJ19">
        <v>399.99200000000002</v>
      </c>
      <c r="CK19">
        <v>9.5767100000000003</v>
      </c>
      <c r="CL19">
        <v>1.46993</v>
      </c>
      <c r="CM19">
        <v>0.97123300000000001</v>
      </c>
      <c r="CN19">
        <v>12.658899999999999</v>
      </c>
      <c r="CO19">
        <v>6.4918300000000002</v>
      </c>
      <c r="CP19">
        <v>1299.96</v>
      </c>
      <c r="CQ19">
        <v>0.96900600000000003</v>
      </c>
      <c r="CR19">
        <v>3.09941E-2</v>
      </c>
      <c r="CS19">
        <v>0</v>
      </c>
      <c r="CT19">
        <v>798.32799999999997</v>
      </c>
      <c r="CU19">
        <v>4.9998100000000001</v>
      </c>
      <c r="CV19">
        <v>10679.8</v>
      </c>
      <c r="CW19">
        <v>10977.1</v>
      </c>
      <c r="CX19">
        <v>42.125</v>
      </c>
      <c r="CY19">
        <v>43.686999999999998</v>
      </c>
      <c r="CZ19">
        <v>43.125</v>
      </c>
      <c r="DA19">
        <v>42.811999999999998</v>
      </c>
      <c r="DB19">
        <v>43.936999999999998</v>
      </c>
      <c r="DC19">
        <v>1254.82</v>
      </c>
      <c r="DD19">
        <v>40.14</v>
      </c>
      <c r="DE19">
        <v>0</v>
      </c>
      <c r="DF19">
        <v>1908.9000000953699</v>
      </c>
      <c r="DG19">
        <v>0</v>
      </c>
      <c r="DH19">
        <v>798.36992307692299</v>
      </c>
      <c r="DI19">
        <v>-1.6406153808197099</v>
      </c>
      <c r="DJ19">
        <v>-16.830769218713399</v>
      </c>
      <c r="DK19">
        <v>10682.311538461499</v>
      </c>
      <c r="DL19">
        <v>15</v>
      </c>
      <c r="DM19">
        <v>1599833274</v>
      </c>
      <c r="DN19" t="s">
        <v>368</v>
      </c>
      <c r="DO19">
        <v>1599833262</v>
      </c>
      <c r="DP19">
        <v>1599833274</v>
      </c>
      <c r="DQ19">
        <v>16</v>
      </c>
      <c r="DR19">
        <v>-7.0000000000000007E-2</v>
      </c>
      <c r="DS19">
        <v>1.4E-2</v>
      </c>
      <c r="DT19">
        <v>8.9999999999999993E-3</v>
      </c>
      <c r="DU19">
        <v>-0.33100000000000002</v>
      </c>
      <c r="DV19">
        <v>400</v>
      </c>
      <c r="DW19">
        <v>10</v>
      </c>
      <c r="DX19">
        <v>0.03</v>
      </c>
      <c r="DY19">
        <v>0.02</v>
      </c>
      <c r="DZ19">
        <v>400.00302439024398</v>
      </c>
      <c r="EA19">
        <v>-1.3777003484881201E-2</v>
      </c>
      <c r="EB19">
        <v>2.47942635034171E-2</v>
      </c>
      <c r="EC19">
        <v>1</v>
      </c>
      <c r="ED19">
        <v>375.88241935483899</v>
      </c>
      <c r="EE19">
        <v>-0.275274193549226</v>
      </c>
      <c r="EF19">
        <v>2.0952748982087401E-2</v>
      </c>
      <c r="EG19">
        <v>1</v>
      </c>
      <c r="EH19">
        <v>9.57408292682927</v>
      </c>
      <c r="EI19">
        <v>1.7014076655047401E-2</v>
      </c>
      <c r="EJ19">
        <v>1.7108951357046401E-3</v>
      </c>
      <c r="EK19">
        <v>1</v>
      </c>
      <c r="EL19">
        <v>14.487399999999999</v>
      </c>
      <c r="EM19">
        <v>0.119404181184652</v>
      </c>
      <c r="EN19">
        <v>3.1238594016017501E-2</v>
      </c>
      <c r="EO19">
        <v>1</v>
      </c>
      <c r="EP19">
        <v>4</v>
      </c>
      <c r="EQ19">
        <v>4</v>
      </c>
      <c r="ER19" t="s">
        <v>369</v>
      </c>
      <c r="ES19">
        <v>2.9997699999999998</v>
      </c>
      <c r="ET19">
        <v>2.6324299999999998</v>
      </c>
      <c r="EU19">
        <v>9.6653299999999998E-2</v>
      </c>
      <c r="EV19">
        <v>0.101827</v>
      </c>
      <c r="EW19">
        <v>7.7986100000000003E-2</v>
      </c>
      <c r="EX19">
        <v>5.5825800000000002E-2</v>
      </c>
      <c r="EY19">
        <v>28612.3</v>
      </c>
      <c r="EZ19">
        <v>32167.200000000001</v>
      </c>
      <c r="FA19">
        <v>27664.799999999999</v>
      </c>
      <c r="FB19">
        <v>30995.9</v>
      </c>
      <c r="FC19">
        <v>35766.6</v>
      </c>
      <c r="FD19">
        <v>40259.4</v>
      </c>
      <c r="FE19">
        <v>40851.800000000003</v>
      </c>
      <c r="FF19">
        <v>45633.4</v>
      </c>
      <c r="FG19">
        <v>2.0063</v>
      </c>
      <c r="FH19">
        <v>2.0337499999999999</v>
      </c>
      <c r="FI19">
        <v>9.6403100000000005E-2</v>
      </c>
      <c r="FJ19">
        <v>0</v>
      </c>
      <c r="FK19">
        <v>23.657599999999999</v>
      </c>
      <c r="FL19">
        <v>999.9</v>
      </c>
      <c r="FM19">
        <v>42.95</v>
      </c>
      <c r="FN19">
        <v>25.599</v>
      </c>
      <c r="FO19">
        <v>13.9537</v>
      </c>
      <c r="FP19">
        <v>61.900399999999998</v>
      </c>
      <c r="FQ19">
        <v>29.226800000000001</v>
      </c>
      <c r="FR19">
        <v>1</v>
      </c>
      <c r="FS19">
        <v>-0.20016300000000001</v>
      </c>
      <c r="FT19">
        <v>0.78120900000000004</v>
      </c>
      <c r="FU19">
        <v>20.197600000000001</v>
      </c>
      <c r="FV19">
        <v>5.2243300000000001</v>
      </c>
      <c r="FW19">
        <v>12.0266</v>
      </c>
      <c r="FX19">
        <v>4.9596999999999998</v>
      </c>
      <c r="FY19">
        <v>3.3010000000000002</v>
      </c>
      <c r="FZ19">
        <v>999.9</v>
      </c>
      <c r="GA19">
        <v>9464.2999999999993</v>
      </c>
      <c r="GB19">
        <v>9999</v>
      </c>
      <c r="GC19">
        <v>9999</v>
      </c>
      <c r="GD19">
        <v>1.8797299999999999</v>
      </c>
      <c r="GE19">
        <v>1.8766799999999999</v>
      </c>
      <c r="GF19">
        <v>1.8788100000000001</v>
      </c>
      <c r="GG19">
        <v>1.8785099999999999</v>
      </c>
      <c r="GH19">
        <v>1.8800600000000001</v>
      </c>
      <c r="GI19">
        <v>1.87297</v>
      </c>
      <c r="GJ19">
        <v>1.8806499999999999</v>
      </c>
      <c r="GK19">
        <v>1.8747</v>
      </c>
      <c r="GL19">
        <v>5</v>
      </c>
      <c r="GM19">
        <v>0</v>
      </c>
      <c r="GN19">
        <v>0</v>
      </c>
      <c r="GO19">
        <v>0</v>
      </c>
      <c r="GP19" t="s">
        <v>361</v>
      </c>
      <c r="GQ19" t="s">
        <v>362</v>
      </c>
      <c r="GR19" t="s">
        <v>363</v>
      </c>
      <c r="GS19" t="s">
        <v>363</v>
      </c>
      <c r="GT19" t="s">
        <v>363</v>
      </c>
      <c r="GU19" t="s">
        <v>363</v>
      </c>
      <c r="GV19">
        <v>0</v>
      </c>
      <c r="GW19">
        <v>100</v>
      </c>
      <c r="GX19">
        <v>100</v>
      </c>
      <c r="GY19">
        <v>0.01</v>
      </c>
      <c r="GZ19">
        <v>-0.33129999999999998</v>
      </c>
      <c r="HA19">
        <v>9.0500000000588408E-3</v>
      </c>
      <c r="HB19">
        <v>0</v>
      </c>
      <c r="HC19">
        <v>0</v>
      </c>
      <c r="HD19">
        <v>0</v>
      </c>
      <c r="HE19">
        <v>-0.33132300000000298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0.7</v>
      </c>
      <c r="HN19">
        <v>0.5</v>
      </c>
      <c r="HO19">
        <v>2</v>
      </c>
      <c r="HP19">
        <v>509.93900000000002</v>
      </c>
      <c r="HQ19">
        <v>511.18099999999998</v>
      </c>
      <c r="HR19">
        <v>22.9999</v>
      </c>
      <c r="HS19">
        <v>25.134599999999999</v>
      </c>
      <c r="HT19">
        <v>30.0001</v>
      </c>
      <c r="HU19">
        <v>25.040400000000002</v>
      </c>
      <c r="HV19">
        <v>25.054400000000001</v>
      </c>
      <c r="HW19">
        <v>20.426400000000001</v>
      </c>
      <c r="HX19">
        <v>100</v>
      </c>
      <c r="HY19">
        <v>0</v>
      </c>
      <c r="HZ19">
        <v>23</v>
      </c>
      <c r="IA19">
        <v>400</v>
      </c>
      <c r="IB19">
        <v>12.2913</v>
      </c>
      <c r="IC19">
        <v>105.19799999999999</v>
      </c>
      <c r="ID19">
        <v>101.926</v>
      </c>
    </row>
    <row r="20" spans="1:238" x14ac:dyDescent="0.35">
      <c r="A20">
        <v>3</v>
      </c>
      <c r="B20">
        <v>1599833389.5</v>
      </c>
      <c r="C20">
        <v>1997.4000000953699</v>
      </c>
      <c r="D20" t="s">
        <v>370</v>
      </c>
      <c r="E20" t="s">
        <v>371</v>
      </c>
      <c r="F20">
        <v>1599833389.5</v>
      </c>
      <c r="G20">
        <f t="shared" si="0"/>
        <v>3.9998687946919661E-3</v>
      </c>
      <c r="H20">
        <f t="shared" si="1"/>
        <v>17.887785789263265</v>
      </c>
      <c r="I20">
        <f t="shared" si="2"/>
        <v>376.7009800200359</v>
      </c>
      <c r="J20">
        <f t="shared" si="3"/>
        <v>244.13635245472199</v>
      </c>
      <c r="K20">
        <f t="shared" si="4"/>
        <v>24.768879980606251</v>
      </c>
      <c r="L20">
        <f t="shared" si="5"/>
        <v>38.218238573968492</v>
      </c>
      <c r="M20">
        <f t="shared" si="6"/>
        <v>0.24252576667884174</v>
      </c>
      <c r="N20">
        <f t="shared" si="7"/>
        <v>2.2791521534284511</v>
      </c>
      <c r="O20">
        <f t="shared" si="8"/>
        <v>0.22904638766130886</v>
      </c>
      <c r="P20">
        <f t="shared" si="9"/>
        <v>0.14430259471902554</v>
      </c>
      <c r="Q20">
        <f t="shared" si="10"/>
        <v>177.79578657436042</v>
      </c>
      <c r="R20">
        <f t="shared" si="11"/>
        <v>25.36753470488161</v>
      </c>
      <c r="S20">
        <f t="shared" si="12"/>
        <v>25.025700000000001</v>
      </c>
      <c r="T20">
        <f t="shared" si="13"/>
        <v>3.1845527886982286</v>
      </c>
      <c r="U20">
        <f t="shared" si="14"/>
        <v>44.745119882505193</v>
      </c>
      <c r="V20">
        <f t="shared" si="15"/>
        <v>1.4533241296459201</v>
      </c>
      <c r="W20">
        <f t="shared" si="16"/>
        <v>3.248005890837165</v>
      </c>
      <c r="X20">
        <f t="shared" si="17"/>
        <v>1.7312286590523085</v>
      </c>
      <c r="Y20">
        <f t="shared" si="18"/>
        <v>-176.39421384591571</v>
      </c>
      <c r="Z20">
        <f t="shared" si="19"/>
        <v>40.720327906813154</v>
      </c>
      <c r="AA20">
        <f t="shared" si="20"/>
        <v>3.7864709687570164</v>
      </c>
      <c r="AB20">
        <f t="shared" si="21"/>
        <v>45.908371604014874</v>
      </c>
      <c r="AC20">
        <v>11</v>
      </c>
      <c r="AD20">
        <v>2</v>
      </c>
      <c r="AE20">
        <f t="shared" si="22"/>
        <v>1.0004089259094837</v>
      </c>
      <c r="AF20">
        <f t="shared" si="23"/>
        <v>4.0892590948371499E-2</v>
      </c>
      <c r="AG20">
        <f t="shared" si="24"/>
        <v>53821.476848460312</v>
      </c>
      <c r="AH20" t="s">
        <v>360</v>
      </c>
      <c r="AI20">
        <v>10199.1</v>
      </c>
      <c r="AJ20">
        <v>722.64400000000001</v>
      </c>
      <c r="AK20">
        <v>3524.65</v>
      </c>
      <c r="AL20">
        <f t="shared" si="25"/>
        <v>2802.0060000000003</v>
      </c>
      <c r="AM20">
        <f t="shared" si="26"/>
        <v>0.79497425276268574</v>
      </c>
      <c r="AN20">
        <v>-1.5684803336742299</v>
      </c>
      <c r="AO20" t="s">
        <v>372</v>
      </c>
      <c r="AP20">
        <v>10254.1</v>
      </c>
      <c r="AQ20">
        <v>817.84820000000002</v>
      </c>
      <c r="AR20">
        <v>1263.2</v>
      </c>
      <c r="AS20">
        <f t="shared" si="27"/>
        <v>0.35255842305256491</v>
      </c>
      <c r="AT20">
        <v>0.5</v>
      </c>
      <c r="AU20">
        <f t="shared" si="28"/>
        <v>925.2999002041895</v>
      </c>
      <c r="AV20">
        <f t="shared" si="29"/>
        <v>17.887785789263265</v>
      </c>
      <c r="AW20">
        <f t="shared" si="30"/>
        <v>163.11113683334236</v>
      </c>
      <c r="AX20">
        <f t="shared" si="31"/>
        <v>0.53544173527549077</v>
      </c>
      <c r="AY20">
        <f t="shared" si="32"/>
        <v>2.1026983920179831E-2</v>
      </c>
      <c r="AZ20">
        <f t="shared" si="33"/>
        <v>1.7902549081697274</v>
      </c>
      <c r="BA20" t="s">
        <v>373</v>
      </c>
      <c r="BB20">
        <v>586.83000000000004</v>
      </c>
      <c r="BC20">
        <f t="shared" si="34"/>
        <v>676.37</v>
      </c>
      <c r="BD20">
        <f t="shared" si="35"/>
        <v>0.65844404689740821</v>
      </c>
      <c r="BE20">
        <f t="shared" si="36"/>
        <v>0.76977146319379663</v>
      </c>
      <c r="BF20">
        <f t="shared" si="37"/>
        <v>0.82387726711016063</v>
      </c>
      <c r="BG20">
        <f t="shared" si="38"/>
        <v>0.80708249732513049</v>
      </c>
      <c r="BH20">
        <f t="shared" si="39"/>
        <v>0.47245285866106457</v>
      </c>
      <c r="BI20">
        <f t="shared" si="40"/>
        <v>0.52754714133893543</v>
      </c>
      <c r="BJ20">
        <f t="shared" si="41"/>
        <v>1100.1400000000001</v>
      </c>
      <c r="BK20">
        <f t="shared" si="42"/>
        <v>925.2999002041895</v>
      </c>
      <c r="BL20">
        <f t="shared" si="43"/>
        <v>0.84107468158978804</v>
      </c>
      <c r="BM20">
        <f t="shared" si="44"/>
        <v>0.1921493631795762</v>
      </c>
      <c r="BN20">
        <v>1599833389.5</v>
      </c>
      <c r="BO20">
        <v>376.70100000000002</v>
      </c>
      <c r="BP20">
        <v>399.96600000000001</v>
      </c>
      <c r="BQ20">
        <v>14.3248</v>
      </c>
      <c r="BR20">
        <v>9.5956100000000006</v>
      </c>
      <c r="BS20">
        <v>376.69499999999999</v>
      </c>
      <c r="BT20">
        <v>14.6556</v>
      </c>
      <c r="BU20">
        <v>499.99299999999999</v>
      </c>
      <c r="BV20">
        <v>101.417</v>
      </c>
      <c r="BW20">
        <v>3.81079E-2</v>
      </c>
      <c r="BX20">
        <v>25.357099999999999</v>
      </c>
      <c r="BY20">
        <v>25.025700000000001</v>
      </c>
      <c r="BZ20">
        <v>999.9</v>
      </c>
      <c r="CA20">
        <v>0</v>
      </c>
      <c r="CB20">
        <v>0</v>
      </c>
      <c r="CC20">
        <v>9980.6200000000008</v>
      </c>
      <c r="CD20">
        <v>0</v>
      </c>
      <c r="CE20">
        <v>1.44102</v>
      </c>
      <c r="CF20">
        <v>-23.265000000000001</v>
      </c>
      <c r="CG20">
        <v>382.17500000000001</v>
      </c>
      <c r="CH20">
        <v>403.84100000000001</v>
      </c>
      <c r="CI20">
        <v>4.7292199999999998</v>
      </c>
      <c r="CJ20">
        <v>399.96600000000001</v>
      </c>
      <c r="CK20">
        <v>9.5956100000000006</v>
      </c>
      <c r="CL20">
        <v>1.45278</v>
      </c>
      <c r="CM20">
        <v>0.97315799999999997</v>
      </c>
      <c r="CN20">
        <v>12.48</v>
      </c>
      <c r="CO20">
        <v>6.5205799999999998</v>
      </c>
      <c r="CP20">
        <v>1100.1400000000001</v>
      </c>
      <c r="CQ20">
        <v>0.96401800000000004</v>
      </c>
      <c r="CR20">
        <v>3.5982300000000002E-2</v>
      </c>
      <c r="CS20">
        <v>0</v>
      </c>
      <c r="CT20">
        <v>818.87199999999996</v>
      </c>
      <c r="CU20">
        <v>4.9998100000000001</v>
      </c>
      <c r="CV20">
        <v>9273.1299999999992</v>
      </c>
      <c r="CW20">
        <v>9270.31</v>
      </c>
      <c r="CX20">
        <v>42.061999999999998</v>
      </c>
      <c r="CY20">
        <v>43.75</v>
      </c>
      <c r="CZ20">
        <v>43.25</v>
      </c>
      <c r="DA20">
        <v>42.875</v>
      </c>
      <c r="DB20">
        <v>44.061999999999998</v>
      </c>
      <c r="DC20">
        <v>1055.73</v>
      </c>
      <c r="DD20">
        <v>39.409999999999997</v>
      </c>
      <c r="DE20">
        <v>0</v>
      </c>
      <c r="DF20">
        <v>87.700000047683702</v>
      </c>
      <c r="DG20">
        <v>0</v>
      </c>
      <c r="DH20">
        <v>817.84820000000002</v>
      </c>
      <c r="DI20">
        <v>9.1285384679751207</v>
      </c>
      <c r="DJ20">
        <v>99.434615510261594</v>
      </c>
      <c r="DK20">
        <v>9261.1059999999998</v>
      </c>
      <c r="DL20">
        <v>15</v>
      </c>
      <c r="DM20">
        <v>1599833362.5</v>
      </c>
      <c r="DN20" t="s">
        <v>374</v>
      </c>
      <c r="DO20">
        <v>1599833351.5</v>
      </c>
      <c r="DP20">
        <v>1599833362.5</v>
      </c>
      <c r="DQ20">
        <v>17</v>
      </c>
      <c r="DR20">
        <v>-3.0000000000000001E-3</v>
      </c>
      <c r="DS20">
        <v>1E-3</v>
      </c>
      <c r="DT20">
        <v>6.0000000000000001E-3</v>
      </c>
      <c r="DU20">
        <v>-0.33100000000000002</v>
      </c>
      <c r="DV20">
        <v>400</v>
      </c>
      <c r="DW20">
        <v>10</v>
      </c>
      <c r="DX20">
        <v>0.06</v>
      </c>
      <c r="DY20">
        <v>0.02</v>
      </c>
      <c r="DZ20">
        <v>399.99319512195098</v>
      </c>
      <c r="EA20">
        <v>6.5707317074091498E-2</v>
      </c>
      <c r="EB20">
        <v>1.7753350095663499E-2</v>
      </c>
      <c r="EC20">
        <v>1</v>
      </c>
      <c r="ED20">
        <v>376.71145161290298</v>
      </c>
      <c r="EE20">
        <v>-0.235112903226113</v>
      </c>
      <c r="EF20">
        <v>2.2449712563258301E-2</v>
      </c>
      <c r="EG20">
        <v>1</v>
      </c>
      <c r="EH20">
        <v>9.5937565853658509</v>
      </c>
      <c r="EI20">
        <v>9.9844599303338492E-3</v>
      </c>
      <c r="EJ20">
        <v>1.0447210148219299E-3</v>
      </c>
      <c r="EK20">
        <v>1</v>
      </c>
      <c r="EL20">
        <v>14.3278609756098</v>
      </c>
      <c r="EM20">
        <v>2.0834843205608002E-2</v>
      </c>
      <c r="EN20">
        <v>8.9671725986534695E-3</v>
      </c>
      <c r="EO20">
        <v>1</v>
      </c>
      <c r="EP20">
        <v>4</v>
      </c>
      <c r="EQ20">
        <v>4</v>
      </c>
      <c r="ER20" t="s">
        <v>369</v>
      </c>
      <c r="ES20">
        <v>2.99973</v>
      </c>
      <c r="ET20">
        <v>2.63232</v>
      </c>
      <c r="EU20">
        <v>9.6816299999999994E-2</v>
      </c>
      <c r="EV20">
        <v>0.101817</v>
      </c>
      <c r="EW20">
        <v>7.7315800000000004E-2</v>
      </c>
      <c r="EX20">
        <v>5.5907900000000003E-2</v>
      </c>
      <c r="EY20">
        <v>28605.3</v>
      </c>
      <c r="EZ20">
        <v>32165</v>
      </c>
      <c r="FA20">
        <v>27663.1</v>
      </c>
      <c r="FB20">
        <v>30993.5</v>
      </c>
      <c r="FC20">
        <v>35791</v>
      </c>
      <c r="FD20">
        <v>40252.9</v>
      </c>
      <c r="FE20">
        <v>40849.699999999997</v>
      </c>
      <c r="FF20">
        <v>45630.1</v>
      </c>
      <c r="FG20">
        <v>2.0061</v>
      </c>
      <c r="FH20">
        <v>2.0329299999999999</v>
      </c>
      <c r="FI20">
        <v>8.50968E-2</v>
      </c>
      <c r="FJ20">
        <v>0</v>
      </c>
      <c r="FK20">
        <v>23.6279</v>
      </c>
      <c r="FL20">
        <v>999.9</v>
      </c>
      <c r="FM20">
        <v>42.845999999999997</v>
      </c>
      <c r="FN20">
        <v>25.629000000000001</v>
      </c>
      <c r="FO20">
        <v>13.944599999999999</v>
      </c>
      <c r="FP20">
        <v>61.950400000000002</v>
      </c>
      <c r="FQ20">
        <v>29.0946</v>
      </c>
      <c r="FR20">
        <v>1</v>
      </c>
      <c r="FS20">
        <v>-0.19702500000000001</v>
      </c>
      <c r="FT20">
        <v>0.78813699999999998</v>
      </c>
      <c r="FU20">
        <v>20.198799999999999</v>
      </c>
      <c r="FV20">
        <v>5.2223800000000002</v>
      </c>
      <c r="FW20">
        <v>12.0242</v>
      </c>
      <c r="FX20">
        <v>4.9593499999999997</v>
      </c>
      <c r="FY20">
        <v>3.3010000000000002</v>
      </c>
      <c r="FZ20">
        <v>999.9</v>
      </c>
      <c r="GA20">
        <v>9465.9</v>
      </c>
      <c r="GB20">
        <v>9999</v>
      </c>
      <c r="GC20">
        <v>9999</v>
      </c>
      <c r="GD20">
        <v>1.87974</v>
      </c>
      <c r="GE20">
        <v>1.8766799999999999</v>
      </c>
      <c r="GF20">
        <v>1.8788100000000001</v>
      </c>
      <c r="GG20">
        <v>1.8785099999999999</v>
      </c>
      <c r="GH20">
        <v>1.8800699999999999</v>
      </c>
      <c r="GI20">
        <v>1.8729800000000001</v>
      </c>
      <c r="GJ20">
        <v>1.8806499999999999</v>
      </c>
      <c r="GK20">
        <v>1.87469</v>
      </c>
      <c r="GL20">
        <v>5</v>
      </c>
      <c r="GM20">
        <v>0</v>
      </c>
      <c r="GN20">
        <v>0</v>
      </c>
      <c r="GO20">
        <v>0</v>
      </c>
      <c r="GP20" t="s">
        <v>361</v>
      </c>
      <c r="GQ20" t="s">
        <v>362</v>
      </c>
      <c r="GR20" t="s">
        <v>363</v>
      </c>
      <c r="GS20" t="s">
        <v>363</v>
      </c>
      <c r="GT20" t="s">
        <v>363</v>
      </c>
      <c r="GU20" t="s">
        <v>363</v>
      </c>
      <c r="GV20">
        <v>0</v>
      </c>
      <c r="GW20">
        <v>100</v>
      </c>
      <c r="GX20">
        <v>100</v>
      </c>
      <c r="GY20">
        <v>6.0000000000000001E-3</v>
      </c>
      <c r="GZ20">
        <v>-0.33079999999999998</v>
      </c>
      <c r="HA20">
        <v>6.1904761905111601E-3</v>
      </c>
      <c r="HB20">
        <v>0</v>
      </c>
      <c r="HC20">
        <v>0</v>
      </c>
      <c r="HD20">
        <v>0</v>
      </c>
      <c r="HE20">
        <v>-0.33076666666666898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0.6</v>
      </c>
      <c r="HN20">
        <v>0.5</v>
      </c>
      <c r="HO20">
        <v>2</v>
      </c>
      <c r="HP20">
        <v>510.065</v>
      </c>
      <c r="HQ20">
        <v>510.87299999999999</v>
      </c>
      <c r="HR20">
        <v>22.999700000000001</v>
      </c>
      <c r="HS20">
        <v>25.162099999999999</v>
      </c>
      <c r="HT20">
        <v>30.000299999999999</v>
      </c>
      <c r="HU20">
        <v>25.067</v>
      </c>
      <c r="HV20">
        <v>25.079499999999999</v>
      </c>
      <c r="HW20">
        <v>20.427399999999999</v>
      </c>
      <c r="HX20">
        <v>100</v>
      </c>
      <c r="HY20">
        <v>0</v>
      </c>
      <c r="HZ20">
        <v>23</v>
      </c>
      <c r="IA20">
        <v>400</v>
      </c>
      <c r="IB20">
        <v>12.2913</v>
      </c>
      <c r="IC20">
        <v>105.19199999999999</v>
      </c>
      <c r="ID20">
        <v>101.91800000000001</v>
      </c>
    </row>
    <row r="21" spans="1:238" x14ac:dyDescent="0.35">
      <c r="A21">
        <v>4</v>
      </c>
      <c r="B21">
        <v>1599833477.5</v>
      </c>
      <c r="C21">
        <v>2085.4000000953702</v>
      </c>
      <c r="D21" t="s">
        <v>375</v>
      </c>
      <c r="E21" t="s">
        <v>376</v>
      </c>
      <c r="F21">
        <v>1599833477.5</v>
      </c>
      <c r="G21">
        <f t="shared" si="0"/>
        <v>3.8164229859418953E-3</v>
      </c>
      <c r="H21">
        <f t="shared" si="1"/>
        <v>17.104377666288666</v>
      </c>
      <c r="I21">
        <f t="shared" si="2"/>
        <v>377.75798100357423</v>
      </c>
      <c r="J21">
        <f t="shared" si="3"/>
        <v>246.886352298601</v>
      </c>
      <c r="K21">
        <f t="shared" si="4"/>
        <v>25.047475506885625</v>
      </c>
      <c r="L21">
        <f t="shared" si="5"/>
        <v>38.324855499804009</v>
      </c>
      <c r="M21">
        <f t="shared" si="6"/>
        <v>0.23457557459611406</v>
      </c>
      <c r="N21">
        <f t="shared" si="7"/>
        <v>2.2834680419470885</v>
      </c>
      <c r="O21">
        <f t="shared" si="8"/>
        <v>0.22196322641473981</v>
      </c>
      <c r="P21">
        <f t="shared" si="9"/>
        <v>0.13980364837791442</v>
      </c>
      <c r="Q21">
        <f t="shared" si="10"/>
        <v>145.85494939248338</v>
      </c>
      <c r="R21">
        <f t="shared" si="11"/>
        <v>25.133245887654486</v>
      </c>
      <c r="S21">
        <f t="shared" si="12"/>
        <v>24.7803</v>
      </c>
      <c r="T21">
        <f t="shared" si="13"/>
        <v>3.1382667653482907</v>
      </c>
      <c r="U21">
        <f t="shared" si="14"/>
        <v>44.274825772147693</v>
      </c>
      <c r="V21">
        <f t="shared" si="15"/>
        <v>1.4331823507201</v>
      </c>
      <c r="W21">
        <f t="shared" si="16"/>
        <v>3.2370140948621939</v>
      </c>
      <c r="X21">
        <f t="shared" si="17"/>
        <v>1.7050844146281907</v>
      </c>
      <c r="Y21">
        <f t="shared" si="18"/>
        <v>-168.30425368003759</v>
      </c>
      <c r="Z21">
        <f t="shared" si="19"/>
        <v>63.99066985445927</v>
      </c>
      <c r="AA21">
        <f t="shared" si="20"/>
        <v>5.9300423518539702</v>
      </c>
      <c r="AB21">
        <f t="shared" si="21"/>
        <v>47.471407918759013</v>
      </c>
      <c r="AC21">
        <v>11</v>
      </c>
      <c r="AD21">
        <v>2</v>
      </c>
      <c r="AE21">
        <f t="shared" si="22"/>
        <v>1.0004077510669398</v>
      </c>
      <c r="AF21">
        <f t="shared" si="23"/>
        <v>4.0775106693979879E-2</v>
      </c>
      <c r="AG21">
        <f t="shared" si="24"/>
        <v>53976.487881804096</v>
      </c>
      <c r="AH21" t="s">
        <v>360</v>
      </c>
      <c r="AI21">
        <v>10199.1</v>
      </c>
      <c r="AJ21">
        <v>722.64400000000001</v>
      </c>
      <c r="AK21">
        <v>3524.65</v>
      </c>
      <c r="AL21">
        <f t="shared" si="25"/>
        <v>2802.0060000000003</v>
      </c>
      <c r="AM21">
        <f t="shared" si="26"/>
        <v>0.79497425276268574</v>
      </c>
      <c r="AN21">
        <v>-1.5684803336742299</v>
      </c>
      <c r="AO21" t="s">
        <v>377</v>
      </c>
      <c r="AP21">
        <v>10256.9</v>
      </c>
      <c r="AQ21">
        <v>859.37760000000003</v>
      </c>
      <c r="AR21">
        <v>1461.27</v>
      </c>
      <c r="AS21">
        <f t="shared" si="27"/>
        <v>0.41189677472335706</v>
      </c>
      <c r="AT21">
        <v>0.5</v>
      </c>
      <c r="AU21">
        <f t="shared" si="28"/>
        <v>757.19790024933786</v>
      </c>
      <c r="AV21">
        <f t="shared" si="29"/>
        <v>17.104377666288666</v>
      </c>
      <c r="AW21">
        <f t="shared" si="30"/>
        <v>155.94368647000024</v>
      </c>
      <c r="AX21">
        <f t="shared" si="31"/>
        <v>0.58337610434758813</v>
      </c>
      <c r="AY21">
        <f t="shared" si="32"/>
        <v>2.4660472505026898E-2</v>
      </c>
      <c r="AZ21">
        <f t="shared" si="33"/>
        <v>1.4120456862865864</v>
      </c>
      <c r="BA21" t="s">
        <v>378</v>
      </c>
      <c r="BB21">
        <v>608.79999999999995</v>
      </c>
      <c r="BC21">
        <f t="shared" si="34"/>
        <v>852.47</v>
      </c>
      <c r="BD21">
        <f t="shared" si="35"/>
        <v>0.70605698734266298</v>
      </c>
      <c r="BE21">
        <f t="shared" si="36"/>
        <v>0.70764271138775992</v>
      </c>
      <c r="BF21">
        <f t="shared" si="37"/>
        <v>0.8148811441785152</v>
      </c>
      <c r="BG21">
        <f t="shared" si="38"/>
        <v>0.73639385497390075</v>
      </c>
      <c r="BH21">
        <f t="shared" si="39"/>
        <v>0.50018466142730877</v>
      </c>
      <c r="BI21">
        <f t="shared" si="40"/>
        <v>0.49981533857269123</v>
      </c>
      <c r="BJ21">
        <f t="shared" si="41"/>
        <v>900.02</v>
      </c>
      <c r="BK21">
        <f t="shared" si="42"/>
        <v>757.19790024933786</v>
      </c>
      <c r="BL21">
        <f t="shared" si="43"/>
        <v>0.84131230444805438</v>
      </c>
      <c r="BM21">
        <f t="shared" si="44"/>
        <v>0.19262460889610863</v>
      </c>
      <c r="BN21">
        <v>1599833477.5</v>
      </c>
      <c r="BO21">
        <v>377.75799999999998</v>
      </c>
      <c r="BP21">
        <v>400.00700000000001</v>
      </c>
      <c r="BQ21">
        <v>14.1265</v>
      </c>
      <c r="BR21">
        <v>9.6129300000000004</v>
      </c>
      <c r="BS21">
        <v>377.75900000000001</v>
      </c>
      <c r="BT21">
        <v>14.456200000000001</v>
      </c>
      <c r="BU21">
        <v>499.95299999999997</v>
      </c>
      <c r="BV21">
        <v>101.41500000000001</v>
      </c>
      <c r="BW21">
        <v>3.8463400000000002E-2</v>
      </c>
      <c r="BX21">
        <v>25.3001</v>
      </c>
      <c r="BY21">
        <v>24.7803</v>
      </c>
      <c r="BZ21">
        <v>999.9</v>
      </c>
      <c r="CA21">
        <v>0</v>
      </c>
      <c r="CB21">
        <v>0</v>
      </c>
      <c r="CC21">
        <v>10008.799999999999</v>
      </c>
      <c r="CD21">
        <v>0</v>
      </c>
      <c r="CE21">
        <v>1.4368700000000001</v>
      </c>
      <c r="CF21">
        <v>-22.2484</v>
      </c>
      <c r="CG21">
        <v>383.17099999999999</v>
      </c>
      <c r="CH21">
        <v>403.88900000000001</v>
      </c>
      <c r="CI21">
        <v>4.5135699999999996</v>
      </c>
      <c r="CJ21">
        <v>400.00700000000001</v>
      </c>
      <c r="CK21">
        <v>9.6129300000000004</v>
      </c>
      <c r="CL21">
        <v>1.4326399999999999</v>
      </c>
      <c r="CM21">
        <v>0.97489700000000001</v>
      </c>
      <c r="CN21">
        <v>12.2676</v>
      </c>
      <c r="CO21">
        <v>6.5465200000000001</v>
      </c>
      <c r="CP21">
        <v>900.02</v>
      </c>
      <c r="CQ21">
        <v>0.956013</v>
      </c>
      <c r="CR21">
        <v>4.3986999999999998E-2</v>
      </c>
      <c r="CS21">
        <v>0</v>
      </c>
      <c r="CT21">
        <v>860.77</v>
      </c>
      <c r="CU21">
        <v>4.9998100000000001</v>
      </c>
      <c r="CV21">
        <v>7970</v>
      </c>
      <c r="CW21">
        <v>7559.3</v>
      </c>
      <c r="CX21">
        <v>41.875</v>
      </c>
      <c r="CY21">
        <v>43.811999999999998</v>
      </c>
      <c r="CZ21">
        <v>43.311999999999998</v>
      </c>
      <c r="DA21">
        <v>43</v>
      </c>
      <c r="DB21">
        <v>43.936999999999998</v>
      </c>
      <c r="DC21">
        <v>855.65</v>
      </c>
      <c r="DD21">
        <v>39.369999999999997</v>
      </c>
      <c r="DE21">
        <v>0</v>
      </c>
      <c r="DF21">
        <v>87.700000047683702</v>
      </c>
      <c r="DG21">
        <v>0</v>
      </c>
      <c r="DH21">
        <v>859.37760000000003</v>
      </c>
      <c r="DI21">
        <v>13.3288461528662</v>
      </c>
      <c r="DJ21">
        <v>113.755384657322</v>
      </c>
      <c r="DK21">
        <v>7956.9943999999996</v>
      </c>
      <c r="DL21">
        <v>15</v>
      </c>
      <c r="DM21">
        <v>1599833451</v>
      </c>
      <c r="DN21" t="s">
        <v>379</v>
      </c>
      <c r="DO21">
        <v>1599833442.5</v>
      </c>
      <c r="DP21">
        <v>1599833451</v>
      </c>
      <c r="DQ21">
        <v>18</v>
      </c>
      <c r="DR21">
        <v>-7.0000000000000001E-3</v>
      </c>
      <c r="DS21">
        <v>1E-3</v>
      </c>
      <c r="DT21">
        <v>-1E-3</v>
      </c>
      <c r="DU21">
        <v>-0.33</v>
      </c>
      <c r="DV21">
        <v>400</v>
      </c>
      <c r="DW21">
        <v>10</v>
      </c>
      <c r="DX21">
        <v>7.0000000000000007E-2</v>
      </c>
      <c r="DY21">
        <v>0.02</v>
      </c>
      <c r="DZ21">
        <v>400.00139024390199</v>
      </c>
      <c r="EA21">
        <v>-3.3031358884683101E-2</v>
      </c>
      <c r="EB21">
        <v>3.1163516856532E-2</v>
      </c>
      <c r="EC21">
        <v>1</v>
      </c>
      <c r="ED21">
        <v>377.74145161290301</v>
      </c>
      <c r="EE21">
        <v>-0.128274193549264</v>
      </c>
      <c r="EF21">
        <v>1.8358154924642801E-2</v>
      </c>
      <c r="EG21">
        <v>1</v>
      </c>
      <c r="EH21">
        <v>9.6106273170731704</v>
      </c>
      <c r="EI21">
        <v>8.6274564459880593E-3</v>
      </c>
      <c r="EJ21">
        <v>9.14818452975046E-4</v>
      </c>
      <c r="EK21">
        <v>1</v>
      </c>
      <c r="EL21">
        <v>14.1239170731707</v>
      </c>
      <c r="EM21">
        <v>0.16499163763064401</v>
      </c>
      <c r="EN21">
        <v>6.2951316468301294E-2</v>
      </c>
      <c r="EO21">
        <v>1</v>
      </c>
      <c r="EP21">
        <v>4</v>
      </c>
      <c r="EQ21">
        <v>4</v>
      </c>
      <c r="ER21" t="s">
        <v>369</v>
      </c>
      <c r="ES21">
        <v>2.9996100000000001</v>
      </c>
      <c r="ET21">
        <v>2.6326700000000001</v>
      </c>
      <c r="EU21">
        <v>9.7017599999999996E-2</v>
      </c>
      <c r="EV21">
        <v>0.101814</v>
      </c>
      <c r="EW21">
        <v>7.6522199999999999E-2</v>
      </c>
      <c r="EX21">
        <v>5.5979800000000003E-2</v>
      </c>
      <c r="EY21">
        <v>28596</v>
      </c>
      <c r="EZ21">
        <v>32161.4</v>
      </c>
      <c r="FA21">
        <v>27660.400000000001</v>
      </c>
      <c r="FB21">
        <v>30990.1</v>
      </c>
      <c r="FC21">
        <v>35819</v>
      </c>
      <c r="FD21">
        <v>40245.4</v>
      </c>
      <c r="FE21">
        <v>40846.400000000001</v>
      </c>
      <c r="FF21">
        <v>45625.2</v>
      </c>
      <c r="FG21">
        <v>2.00563</v>
      </c>
      <c r="FH21">
        <v>2.0320999999999998</v>
      </c>
      <c r="FI21">
        <v>7.2464299999999995E-2</v>
      </c>
      <c r="FJ21">
        <v>0</v>
      </c>
      <c r="FK21">
        <v>23.5898</v>
      </c>
      <c r="FL21">
        <v>999.9</v>
      </c>
      <c r="FM21">
        <v>42.723999999999997</v>
      </c>
      <c r="FN21">
        <v>25.638999999999999</v>
      </c>
      <c r="FO21">
        <v>13.915100000000001</v>
      </c>
      <c r="FP21">
        <v>61.670400000000001</v>
      </c>
      <c r="FQ21">
        <v>29.046500000000002</v>
      </c>
      <c r="FR21">
        <v>1</v>
      </c>
      <c r="FS21">
        <v>-0.193163</v>
      </c>
      <c r="FT21">
        <v>0.78581400000000001</v>
      </c>
      <c r="FU21">
        <v>20.200600000000001</v>
      </c>
      <c r="FV21">
        <v>5.2231300000000003</v>
      </c>
      <c r="FW21">
        <v>12.0266</v>
      </c>
      <c r="FX21">
        <v>4.9597499999999997</v>
      </c>
      <c r="FY21">
        <v>3.3010000000000002</v>
      </c>
      <c r="FZ21">
        <v>999.9</v>
      </c>
      <c r="GA21">
        <v>9467.6</v>
      </c>
      <c r="GB21">
        <v>9999</v>
      </c>
      <c r="GC21">
        <v>9999</v>
      </c>
      <c r="GD21">
        <v>1.8797299999999999</v>
      </c>
      <c r="GE21">
        <v>1.8766700000000001</v>
      </c>
      <c r="GF21">
        <v>1.8788100000000001</v>
      </c>
      <c r="GG21">
        <v>1.8785099999999999</v>
      </c>
      <c r="GH21">
        <v>1.8800699999999999</v>
      </c>
      <c r="GI21">
        <v>1.8729800000000001</v>
      </c>
      <c r="GJ21">
        <v>1.8806499999999999</v>
      </c>
      <c r="GK21">
        <v>1.87469</v>
      </c>
      <c r="GL21">
        <v>5</v>
      </c>
      <c r="GM21">
        <v>0</v>
      </c>
      <c r="GN21">
        <v>0</v>
      </c>
      <c r="GO21">
        <v>0</v>
      </c>
      <c r="GP21" t="s">
        <v>361</v>
      </c>
      <c r="GQ21" t="s">
        <v>362</v>
      </c>
      <c r="GR21" t="s">
        <v>363</v>
      </c>
      <c r="GS21" t="s">
        <v>363</v>
      </c>
      <c r="GT21" t="s">
        <v>363</v>
      </c>
      <c r="GU21" t="s">
        <v>363</v>
      </c>
      <c r="GV21">
        <v>0</v>
      </c>
      <c r="GW21">
        <v>100</v>
      </c>
      <c r="GX21">
        <v>100</v>
      </c>
      <c r="GY21">
        <v>-1E-3</v>
      </c>
      <c r="GZ21">
        <v>-0.32969999999999999</v>
      </c>
      <c r="HA21">
        <v>-1.0952380952744499E-3</v>
      </c>
      <c r="HB21">
        <v>0</v>
      </c>
      <c r="HC21">
        <v>0</v>
      </c>
      <c r="HD21">
        <v>0</v>
      </c>
      <c r="HE21">
        <v>-0.329737000000002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0.6</v>
      </c>
      <c r="HN21">
        <v>0.4</v>
      </c>
      <c r="HO21">
        <v>2</v>
      </c>
      <c r="HP21">
        <v>510.09199999999998</v>
      </c>
      <c r="HQ21">
        <v>510.66800000000001</v>
      </c>
      <c r="HR21">
        <v>23.0001</v>
      </c>
      <c r="HS21">
        <v>25.1981</v>
      </c>
      <c r="HT21">
        <v>30.000399999999999</v>
      </c>
      <c r="HU21">
        <v>25.102599999999999</v>
      </c>
      <c r="HV21">
        <v>25.115200000000002</v>
      </c>
      <c r="HW21">
        <v>20.4284</v>
      </c>
      <c r="HX21">
        <v>100</v>
      </c>
      <c r="HY21">
        <v>0</v>
      </c>
      <c r="HZ21">
        <v>23</v>
      </c>
      <c r="IA21">
        <v>400</v>
      </c>
      <c r="IB21">
        <v>12.2913</v>
      </c>
      <c r="IC21">
        <v>105.18300000000001</v>
      </c>
      <c r="ID21">
        <v>101.907</v>
      </c>
    </row>
    <row r="22" spans="1:238" x14ac:dyDescent="0.35">
      <c r="A22">
        <v>5</v>
      </c>
      <c r="B22">
        <v>1599833560.5</v>
      </c>
      <c r="C22">
        <v>2168.4000000953702</v>
      </c>
      <c r="D22" t="s">
        <v>380</v>
      </c>
      <c r="E22" t="s">
        <v>381</v>
      </c>
      <c r="F22">
        <v>1599833560.5</v>
      </c>
      <c r="G22">
        <f t="shared" si="0"/>
        <v>3.624593234532725E-3</v>
      </c>
      <c r="H22">
        <f t="shared" si="1"/>
        <v>16.000470401726375</v>
      </c>
      <c r="I22">
        <f t="shared" si="2"/>
        <v>379.15698217295471</v>
      </c>
      <c r="J22">
        <f t="shared" si="3"/>
        <v>251.93265492094531</v>
      </c>
      <c r="K22">
        <f t="shared" si="4"/>
        <v>25.559931905896704</v>
      </c>
      <c r="L22">
        <f t="shared" si="5"/>
        <v>38.467528749010533</v>
      </c>
      <c r="M22">
        <f t="shared" si="6"/>
        <v>0.22572255902832922</v>
      </c>
      <c r="N22">
        <f t="shared" si="7"/>
        <v>2.2807925717403301</v>
      </c>
      <c r="O22">
        <f t="shared" si="8"/>
        <v>0.21400577237605078</v>
      </c>
      <c r="P22">
        <f t="shared" si="9"/>
        <v>0.13475561149766449</v>
      </c>
      <c r="Q22">
        <f t="shared" si="10"/>
        <v>113.95228895618702</v>
      </c>
      <c r="R22">
        <f t="shared" si="11"/>
        <v>24.88811971578972</v>
      </c>
      <c r="S22">
        <f t="shared" si="12"/>
        <v>24.5307</v>
      </c>
      <c r="T22">
        <f t="shared" si="13"/>
        <v>3.0917927764296547</v>
      </c>
      <c r="U22">
        <f t="shared" si="14"/>
        <v>43.791082680165488</v>
      </c>
      <c r="V22">
        <f t="shared" si="15"/>
        <v>1.4115897627129599</v>
      </c>
      <c r="W22">
        <f t="shared" si="16"/>
        <v>3.2234639481802954</v>
      </c>
      <c r="X22">
        <f t="shared" si="17"/>
        <v>1.6802030137166948</v>
      </c>
      <c r="Y22">
        <f t="shared" si="18"/>
        <v>-159.84456164289318</v>
      </c>
      <c r="Z22">
        <f t="shared" si="19"/>
        <v>85.93820409132509</v>
      </c>
      <c r="AA22">
        <f t="shared" si="20"/>
        <v>7.9604383067235265</v>
      </c>
      <c r="AB22">
        <f t="shared" si="21"/>
        <v>48.006369711342458</v>
      </c>
      <c r="AC22">
        <v>11</v>
      </c>
      <c r="AD22">
        <v>2</v>
      </c>
      <c r="AE22">
        <f t="shared" si="22"/>
        <v>1.0004083336526683</v>
      </c>
      <c r="AF22">
        <f t="shared" si="23"/>
        <v>4.0833365266834676E-2</v>
      </c>
      <c r="AG22">
        <f t="shared" si="24"/>
        <v>53899.5088857675</v>
      </c>
      <c r="AH22" t="s">
        <v>360</v>
      </c>
      <c r="AI22">
        <v>10199.1</v>
      </c>
      <c r="AJ22">
        <v>722.64400000000001</v>
      </c>
      <c r="AK22">
        <v>3524.65</v>
      </c>
      <c r="AL22">
        <f t="shared" si="25"/>
        <v>2802.0060000000003</v>
      </c>
      <c r="AM22">
        <f t="shared" si="26"/>
        <v>0.79497425276268574</v>
      </c>
      <c r="AN22">
        <v>-1.5684803336742299</v>
      </c>
      <c r="AO22" t="s">
        <v>382</v>
      </c>
      <c r="AP22">
        <v>10261</v>
      </c>
      <c r="AQ22">
        <v>916.91632000000004</v>
      </c>
      <c r="AR22">
        <v>1777.14</v>
      </c>
      <c r="AS22">
        <f t="shared" si="27"/>
        <v>0.48404947274834853</v>
      </c>
      <c r="AT22">
        <v>0.5</v>
      </c>
      <c r="AU22">
        <f t="shared" si="28"/>
        <v>589.2179918330844</v>
      </c>
      <c r="AV22">
        <f t="shared" si="29"/>
        <v>16.000470401726375</v>
      </c>
      <c r="AW22">
        <f t="shared" si="30"/>
        <v>142.60532914032262</v>
      </c>
      <c r="AX22">
        <f t="shared" si="31"/>
        <v>0.63885794028607767</v>
      </c>
      <c r="AY22">
        <f t="shared" si="32"/>
        <v>2.9817403709521476E-2</v>
      </c>
      <c r="AZ22">
        <f t="shared" si="33"/>
        <v>0.98332714361277107</v>
      </c>
      <c r="BA22" t="s">
        <v>383</v>
      </c>
      <c r="BB22">
        <v>641.79999999999995</v>
      </c>
      <c r="BC22">
        <f t="shared" si="34"/>
        <v>1135.3400000000001</v>
      </c>
      <c r="BD22">
        <f t="shared" si="35"/>
        <v>0.75767935596385216</v>
      </c>
      <c r="BE22">
        <f t="shared" si="36"/>
        <v>0.60617444542726806</v>
      </c>
      <c r="BF22">
        <f t="shared" si="37"/>
        <v>0.8157676084119807</v>
      </c>
      <c r="BG22">
        <f t="shared" si="38"/>
        <v>0.62366390364617341</v>
      </c>
      <c r="BH22">
        <f t="shared" si="39"/>
        <v>0.53034131910488869</v>
      </c>
      <c r="BI22">
        <f t="shared" si="40"/>
        <v>0.46965868089511131</v>
      </c>
      <c r="BJ22">
        <f t="shared" si="41"/>
        <v>700.03499999999997</v>
      </c>
      <c r="BK22">
        <f t="shared" si="42"/>
        <v>589.2179918330844</v>
      </c>
      <c r="BL22">
        <f t="shared" si="43"/>
        <v>0.84169790343780593</v>
      </c>
      <c r="BM22">
        <f t="shared" si="44"/>
        <v>0.19339580687561184</v>
      </c>
      <c r="BN22">
        <v>1599833560.5</v>
      </c>
      <c r="BO22">
        <v>379.15699999999998</v>
      </c>
      <c r="BP22">
        <v>399.99799999999999</v>
      </c>
      <c r="BQ22">
        <v>13.913399999999999</v>
      </c>
      <c r="BR22">
        <v>9.62636</v>
      </c>
      <c r="BS22">
        <v>379.12599999999998</v>
      </c>
      <c r="BT22">
        <v>14.2441</v>
      </c>
      <c r="BU22">
        <v>500.02100000000002</v>
      </c>
      <c r="BV22">
        <v>101.417</v>
      </c>
      <c r="BW22">
        <v>3.8414400000000001E-2</v>
      </c>
      <c r="BX22">
        <v>25.229600000000001</v>
      </c>
      <c r="BY22">
        <v>24.5307</v>
      </c>
      <c r="BZ22">
        <v>999.9</v>
      </c>
      <c r="CA22">
        <v>0</v>
      </c>
      <c r="CB22">
        <v>0</v>
      </c>
      <c r="CC22">
        <v>9991.25</v>
      </c>
      <c r="CD22">
        <v>0</v>
      </c>
      <c r="CE22">
        <v>1.44102</v>
      </c>
      <c r="CF22">
        <v>-20.840299999999999</v>
      </c>
      <c r="CG22">
        <v>384.50700000000001</v>
      </c>
      <c r="CH22">
        <v>403.88600000000002</v>
      </c>
      <c r="CI22">
        <v>4.2870100000000004</v>
      </c>
      <c r="CJ22">
        <v>399.99799999999999</v>
      </c>
      <c r="CK22">
        <v>9.62636</v>
      </c>
      <c r="CL22">
        <v>1.4110499999999999</v>
      </c>
      <c r="CM22">
        <v>0.97627299999999995</v>
      </c>
      <c r="CN22">
        <v>12.036899999999999</v>
      </c>
      <c r="CO22">
        <v>6.5670099999999998</v>
      </c>
      <c r="CP22">
        <v>700.03499999999997</v>
      </c>
      <c r="CQ22">
        <v>0.94299999999999995</v>
      </c>
      <c r="CR22">
        <v>5.6999899999999999E-2</v>
      </c>
      <c r="CS22">
        <v>0</v>
      </c>
      <c r="CT22">
        <v>919.03099999999995</v>
      </c>
      <c r="CU22">
        <v>4.9998100000000001</v>
      </c>
      <c r="CV22">
        <v>6612.46</v>
      </c>
      <c r="CW22">
        <v>5848.8</v>
      </c>
      <c r="CX22">
        <v>41.686999999999998</v>
      </c>
      <c r="CY22">
        <v>43.875</v>
      </c>
      <c r="CZ22">
        <v>43.186999999999998</v>
      </c>
      <c r="DA22">
        <v>43</v>
      </c>
      <c r="DB22">
        <v>43.811999999999998</v>
      </c>
      <c r="DC22">
        <v>655.42</v>
      </c>
      <c r="DD22">
        <v>39.619999999999997</v>
      </c>
      <c r="DE22">
        <v>0</v>
      </c>
      <c r="DF22">
        <v>82.400000095367403</v>
      </c>
      <c r="DG22">
        <v>0</v>
      </c>
      <c r="DH22">
        <v>916.91632000000004</v>
      </c>
      <c r="DI22">
        <v>18.640384578080699</v>
      </c>
      <c r="DJ22">
        <v>131.68307680723501</v>
      </c>
      <c r="DK22">
        <v>6596.616</v>
      </c>
      <c r="DL22">
        <v>15</v>
      </c>
      <c r="DM22">
        <v>1599833534</v>
      </c>
      <c r="DN22" t="s">
        <v>384</v>
      </c>
      <c r="DO22">
        <v>1599833529</v>
      </c>
      <c r="DP22">
        <v>1599833534</v>
      </c>
      <c r="DQ22">
        <v>19</v>
      </c>
      <c r="DR22">
        <v>3.2000000000000001E-2</v>
      </c>
      <c r="DS22">
        <v>-1E-3</v>
      </c>
      <c r="DT22">
        <v>3.1E-2</v>
      </c>
      <c r="DU22">
        <v>-0.33100000000000002</v>
      </c>
      <c r="DV22">
        <v>400</v>
      </c>
      <c r="DW22">
        <v>10</v>
      </c>
      <c r="DX22">
        <v>0.03</v>
      </c>
      <c r="DY22">
        <v>0.02</v>
      </c>
      <c r="DZ22">
        <v>400.00075609756101</v>
      </c>
      <c r="EA22">
        <v>-8.0069686410488006E-2</v>
      </c>
      <c r="EB22">
        <v>2.4303749071230899E-2</v>
      </c>
      <c r="EC22">
        <v>1</v>
      </c>
      <c r="ED22">
        <v>379.195258064516</v>
      </c>
      <c r="EE22">
        <v>-0.219774193549612</v>
      </c>
      <c r="EF22">
        <v>1.8460013878195999E-2</v>
      </c>
      <c r="EG22">
        <v>1</v>
      </c>
      <c r="EH22">
        <v>9.6242117073170697</v>
      </c>
      <c r="EI22">
        <v>1.1152473867611199E-2</v>
      </c>
      <c r="EJ22">
        <v>1.1576487997681699E-3</v>
      </c>
      <c r="EK22">
        <v>1</v>
      </c>
      <c r="EL22">
        <v>13.9151024390244</v>
      </c>
      <c r="EM22">
        <v>0.128184668989552</v>
      </c>
      <c r="EN22">
        <v>5.9143811864438102E-2</v>
      </c>
      <c r="EO22">
        <v>1</v>
      </c>
      <c r="EP22">
        <v>4</v>
      </c>
      <c r="EQ22">
        <v>4</v>
      </c>
      <c r="ER22" t="s">
        <v>369</v>
      </c>
      <c r="ES22">
        <v>2.9997699999999998</v>
      </c>
      <c r="ET22">
        <v>2.6326200000000002</v>
      </c>
      <c r="EU22">
        <v>9.7280900000000003E-2</v>
      </c>
      <c r="EV22">
        <v>0.101802</v>
      </c>
      <c r="EW22">
        <v>7.5675500000000007E-2</v>
      </c>
      <c r="EX22">
        <v>5.6035000000000001E-2</v>
      </c>
      <c r="EY22">
        <v>28584.799999999999</v>
      </c>
      <c r="EZ22">
        <v>32158.400000000001</v>
      </c>
      <c r="FA22">
        <v>27657.8</v>
      </c>
      <c r="FB22">
        <v>30987</v>
      </c>
      <c r="FC22">
        <v>35848.800000000003</v>
      </c>
      <c r="FD22">
        <v>40239</v>
      </c>
      <c r="FE22">
        <v>40842.699999999997</v>
      </c>
      <c r="FF22">
        <v>45620.7</v>
      </c>
      <c r="FG22">
        <v>2.0049999999999999</v>
      </c>
      <c r="FH22">
        <v>2.0308999999999999</v>
      </c>
      <c r="FI22">
        <v>6.0670099999999998E-2</v>
      </c>
      <c r="FJ22">
        <v>0</v>
      </c>
      <c r="FK22">
        <v>23.5337</v>
      </c>
      <c r="FL22">
        <v>999.9</v>
      </c>
      <c r="FM22">
        <v>42.625999999999998</v>
      </c>
      <c r="FN22">
        <v>25.7</v>
      </c>
      <c r="FO22">
        <v>13.9321</v>
      </c>
      <c r="FP22">
        <v>61.920400000000001</v>
      </c>
      <c r="FQ22">
        <v>28.978400000000001</v>
      </c>
      <c r="FR22">
        <v>1</v>
      </c>
      <c r="FS22">
        <v>-0.18876999999999999</v>
      </c>
      <c r="FT22">
        <v>0.78084699999999996</v>
      </c>
      <c r="FU22">
        <v>20.202000000000002</v>
      </c>
      <c r="FV22">
        <v>5.2241799999999996</v>
      </c>
      <c r="FW22">
        <v>12.027200000000001</v>
      </c>
      <c r="FX22">
        <v>4.9598500000000003</v>
      </c>
      <c r="FY22">
        <v>3.3010000000000002</v>
      </c>
      <c r="FZ22">
        <v>999.9</v>
      </c>
      <c r="GA22">
        <v>9469.2999999999993</v>
      </c>
      <c r="GB22">
        <v>9999</v>
      </c>
      <c r="GC22">
        <v>9999</v>
      </c>
      <c r="GD22">
        <v>1.8797299999999999</v>
      </c>
      <c r="GE22">
        <v>1.8766799999999999</v>
      </c>
      <c r="GF22">
        <v>1.8788100000000001</v>
      </c>
      <c r="GG22">
        <v>1.87852</v>
      </c>
      <c r="GH22">
        <v>1.8800699999999999</v>
      </c>
      <c r="GI22">
        <v>1.87296</v>
      </c>
      <c r="GJ22">
        <v>1.8806499999999999</v>
      </c>
      <c r="GK22">
        <v>1.8747100000000001</v>
      </c>
      <c r="GL22">
        <v>5</v>
      </c>
      <c r="GM22">
        <v>0</v>
      </c>
      <c r="GN22">
        <v>0</v>
      </c>
      <c r="GO22">
        <v>0</v>
      </c>
      <c r="GP22" t="s">
        <v>361</v>
      </c>
      <c r="GQ22" t="s">
        <v>362</v>
      </c>
      <c r="GR22" t="s">
        <v>363</v>
      </c>
      <c r="GS22" t="s">
        <v>363</v>
      </c>
      <c r="GT22" t="s">
        <v>363</v>
      </c>
      <c r="GU22" t="s">
        <v>363</v>
      </c>
      <c r="GV22">
        <v>0</v>
      </c>
      <c r="GW22">
        <v>100</v>
      </c>
      <c r="GX22">
        <v>100</v>
      </c>
      <c r="GY22">
        <v>3.1E-2</v>
      </c>
      <c r="GZ22">
        <v>-0.33069999999999999</v>
      </c>
      <c r="HA22">
        <v>3.09999999999491E-2</v>
      </c>
      <c r="HB22">
        <v>0</v>
      </c>
      <c r="HC22">
        <v>0</v>
      </c>
      <c r="HD22">
        <v>0</v>
      </c>
      <c r="HE22">
        <v>-0.33074999999999799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0.5</v>
      </c>
      <c r="HN22">
        <v>0.4</v>
      </c>
      <c r="HO22">
        <v>2</v>
      </c>
      <c r="HP22">
        <v>510.07</v>
      </c>
      <c r="HQ22">
        <v>510.274</v>
      </c>
      <c r="HR22">
        <v>22.9998</v>
      </c>
      <c r="HS22">
        <v>25.245699999999999</v>
      </c>
      <c r="HT22">
        <v>30.000299999999999</v>
      </c>
      <c r="HU22">
        <v>25.1434</v>
      </c>
      <c r="HV22">
        <v>25.157499999999999</v>
      </c>
      <c r="HW22">
        <v>20.4298</v>
      </c>
      <c r="HX22">
        <v>100</v>
      </c>
      <c r="HY22">
        <v>0</v>
      </c>
      <c r="HZ22">
        <v>23</v>
      </c>
      <c r="IA22">
        <v>400</v>
      </c>
      <c r="IB22">
        <v>12.2913</v>
      </c>
      <c r="IC22">
        <v>105.173</v>
      </c>
      <c r="ID22">
        <v>101.89700000000001</v>
      </c>
    </row>
    <row r="23" spans="1:238" x14ac:dyDescent="0.35">
      <c r="A23">
        <v>6</v>
      </c>
      <c r="B23">
        <v>1599833647.5</v>
      </c>
      <c r="C23">
        <v>2255.4000000953702</v>
      </c>
      <c r="D23" t="s">
        <v>385</v>
      </c>
      <c r="E23" t="s">
        <v>386</v>
      </c>
      <c r="F23">
        <v>1599833647.5</v>
      </c>
      <c r="G23">
        <f t="shared" si="0"/>
        <v>3.4373022591625583E-3</v>
      </c>
      <c r="H23">
        <f t="shared" si="1"/>
        <v>14.717729584730868</v>
      </c>
      <c r="I23">
        <f t="shared" si="2"/>
        <v>380.76898362369883</v>
      </c>
      <c r="J23">
        <f t="shared" si="3"/>
        <v>257.90538690609691</v>
      </c>
      <c r="K23">
        <f t="shared" si="4"/>
        <v>26.165682450390172</v>
      </c>
      <c r="L23">
        <f t="shared" si="5"/>
        <v>38.630756929800256</v>
      </c>
      <c r="M23">
        <f t="shared" si="6"/>
        <v>0.21516404263991237</v>
      </c>
      <c r="N23">
        <f t="shared" si="7"/>
        <v>2.2816457416636866</v>
      </c>
      <c r="O23">
        <f t="shared" si="8"/>
        <v>0.20449369947305615</v>
      </c>
      <c r="P23">
        <f t="shared" si="9"/>
        <v>0.12872314042236349</v>
      </c>
      <c r="Q23">
        <f t="shared" si="10"/>
        <v>90.032891662701715</v>
      </c>
      <c r="R23">
        <f t="shared" si="11"/>
        <v>24.705426805282134</v>
      </c>
      <c r="S23">
        <f t="shared" si="12"/>
        <v>24.349699999999999</v>
      </c>
      <c r="T23">
        <f t="shared" si="13"/>
        <v>3.0584690604818743</v>
      </c>
      <c r="U23">
        <f t="shared" si="14"/>
        <v>43.308238233298489</v>
      </c>
      <c r="V23">
        <f t="shared" si="15"/>
        <v>1.3905263143160997</v>
      </c>
      <c r="W23">
        <f t="shared" si="16"/>
        <v>3.2107662907584245</v>
      </c>
      <c r="X23">
        <f t="shared" si="17"/>
        <v>1.6679427461657745</v>
      </c>
      <c r="Y23">
        <f t="shared" si="18"/>
        <v>-151.58502962906883</v>
      </c>
      <c r="Z23">
        <f t="shared" si="19"/>
        <v>100.07937813871244</v>
      </c>
      <c r="AA23">
        <f t="shared" si="20"/>
        <v>9.2553352455760702</v>
      </c>
      <c r="AB23">
        <f t="shared" si="21"/>
        <v>47.782575417921393</v>
      </c>
      <c r="AC23">
        <v>11</v>
      </c>
      <c r="AD23">
        <v>2</v>
      </c>
      <c r="AE23">
        <f t="shared" si="22"/>
        <v>1.0004080262223658</v>
      </c>
      <c r="AF23">
        <f t="shared" si="23"/>
        <v>4.0802622236579822E-2</v>
      </c>
      <c r="AG23">
        <f t="shared" si="24"/>
        <v>53940.103283754004</v>
      </c>
      <c r="AH23" t="s">
        <v>360</v>
      </c>
      <c r="AI23">
        <v>10199.1</v>
      </c>
      <c r="AJ23">
        <v>722.64400000000001</v>
      </c>
      <c r="AK23">
        <v>3524.65</v>
      </c>
      <c r="AL23">
        <f t="shared" si="25"/>
        <v>2802.0060000000003</v>
      </c>
      <c r="AM23">
        <f t="shared" si="26"/>
        <v>0.79497425276268574</v>
      </c>
      <c r="AN23">
        <v>-1.5684803336742299</v>
      </c>
      <c r="AO23" t="s">
        <v>387</v>
      </c>
      <c r="AP23">
        <v>10265.1</v>
      </c>
      <c r="AQ23">
        <v>960.04123076923099</v>
      </c>
      <c r="AR23">
        <v>2107.65</v>
      </c>
      <c r="AS23">
        <f t="shared" si="27"/>
        <v>0.5444968420898959</v>
      </c>
      <c r="AT23">
        <v>0.5</v>
      </c>
      <c r="AU23">
        <f t="shared" si="28"/>
        <v>463.26990041250906</v>
      </c>
      <c r="AV23">
        <f t="shared" si="29"/>
        <v>14.717729584730868</v>
      </c>
      <c r="AW23">
        <f t="shared" si="30"/>
        <v>126.12449890495587</v>
      </c>
      <c r="AX23">
        <f t="shared" si="31"/>
        <v>0.68125637558418151</v>
      </c>
      <c r="AY23">
        <f t="shared" si="32"/>
        <v>3.5154906252064688E-2</v>
      </c>
      <c r="AZ23">
        <f t="shared" si="33"/>
        <v>0.67231276540222518</v>
      </c>
      <c r="BA23" t="s">
        <v>388</v>
      </c>
      <c r="BB23">
        <v>671.8</v>
      </c>
      <c r="BC23">
        <f t="shared" si="34"/>
        <v>1435.8500000000001</v>
      </c>
      <c r="BD23">
        <f t="shared" si="35"/>
        <v>0.79925393963907732</v>
      </c>
      <c r="BE23">
        <f t="shared" si="36"/>
        <v>0.4966962861699703</v>
      </c>
      <c r="BF23">
        <f t="shared" si="37"/>
        <v>0.82859479975593542</v>
      </c>
      <c r="BG23">
        <f t="shared" si="38"/>
        <v>0.50570912410608682</v>
      </c>
      <c r="BH23">
        <f t="shared" si="39"/>
        <v>0.5592872258406143</v>
      </c>
      <c r="BI23">
        <f t="shared" si="40"/>
        <v>0.4407127741593857</v>
      </c>
      <c r="BJ23">
        <f t="shared" si="41"/>
        <v>550.09</v>
      </c>
      <c r="BK23">
        <f t="shared" si="42"/>
        <v>463.26990041250906</v>
      </c>
      <c r="BL23">
        <f t="shared" si="43"/>
        <v>0.84217110002455786</v>
      </c>
      <c r="BM23">
        <f t="shared" si="44"/>
        <v>0.19434220004911565</v>
      </c>
      <c r="BN23">
        <v>1599833647.5</v>
      </c>
      <c r="BO23">
        <v>380.76900000000001</v>
      </c>
      <c r="BP23">
        <v>399.99400000000003</v>
      </c>
      <c r="BQ23">
        <v>13.7059</v>
      </c>
      <c r="BR23">
        <v>9.6392799999999994</v>
      </c>
      <c r="BS23">
        <v>380.762</v>
      </c>
      <c r="BT23">
        <v>14.0364</v>
      </c>
      <c r="BU23">
        <v>499.99099999999999</v>
      </c>
      <c r="BV23">
        <v>101.416</v>
      </c>
      <c r="BW23">
        <v>3.8579000000000002E-2</v>
      </c>
      <c r="BX23">
        <v>25.1633</v>
      </c>
      <c r="BY23">
        <v>24.349699999999999</v>
      </c>
      <c r="BZ23">
        <v>999.9</v>
      </c>
      <c r="CA23">
        <v>0</v>
      </c>
      <c r="CB23">
        <v>0</v>
      </c>
      <c r="CC23">
        <v>9996.8799999999992</v>
      </c>
      <c r="CD23">
        <v>0</v>
      </c>
      <c r="CE23">
        <v>1.64055</v>
      </c>
      <c r="CF23">
        <v>-19.2256</v>
      </c>
      <c r="CG23">
        <v>386.06</v>
      </c>
      <c r="CH23">
        <v>403.88799999999998</v>
      </c>
      <c r="CI23">
        <v>4.0666200000000003</v>
      </c>
      <c r="CJ23">
        <v>399.99400000000003</v>
      </c>
      <c r="CK23">
        <v>9.6392799999999994</v>
      </c>
      <c r="CL23">
        <v>1.39</v>
      </c>
      <c r="CM23">
        <v>0.977576</v>
      </c>
      <c r="CN23">
        <v>11.8089</v>
      </c>
      <c r="CO23">
        <v>6.5863899999999997</v>
      </c>
      <c r="CP23">
        <v>550.09</v>
      </c>
      <c r="CQ23">
        <v>0.92695700000000003</v>
      </c>
      <c r="CR23">
        <v>7.3042599999999999E-2</v>
      </c>
      <c r="CS23">
        <v>0</v>
      </c>
      <c r="CT23">
        <v>962.30399999999997</v>
      </c>
      <c r="CU23">
        <v>4.9998100000000001</v>
      </c>
      <c r="CV23">
        <v>5436.59</v>
      </c>
      <c r="CW23">
        <v>4566.2700000000004</v>
      </c>
      <c r="CX23">
        <v>41.311999999999998</v>
      </c>
      <c r="CY23">
        <v>43.811999999999998</v>
      </c>
      <c r="CZ23">
        <v>43</v>
      </c>
      <c r="DA23">
        <v>42.875</v>
      </c>
      <c r="DB23">
        <v>43.5</v>
      </c>
      <c r="DC23">
        <v>505.28</v>
      </c>
      <c r="DD23">
        <v>39.81</v>
      </c>
      <c r="DE23">
        <v>0</v>
      </c>
      <c r="DF23">
        <v>86.300000190734906</v>
      </c>
      <c r="DG23">
        <v>0</v>
      </c>
      <c r="DH23">
        <v>960.04123076923099</v>
      </c>
      <c r="DI23">
        <v>18.788034193096099</v>
      </c>
      <c r="DJ23">
        <v>103.713162369439</v>
      </c>
      <c r="DK23">
        <v>5423.2319230769199</v>
      </c>
      <c r="DL23">
        <v>15</v>
      </c>
      <c r="DM23">
        <v>1599833616</v>
      </c>
      <c r="DN23" t="s">
        <v>389</v>
      </c>
      <c r="DO23">
        <v>1599833614</v>
      </c>
      <c r="DP23">
        <v>1599833616</v>
      </c>
      <c r="DQ23">
        <v>20</v>
      </c>
      <c r="DR23">
        <v>-2.5000000000000001E-2</v>
      </c>
      <c r="DS23">
        <v>0</v>
      </c>
      <c r="DT23">
        <v>6.0000000000000001E-3</v>
      </c>
      <c r="DU23">
        <v>-0.33100000000000002</v>
      </c>
      <c r="DV23">
        <v>400</v>
      </c>
      <c r="DW23">
        <v>10</v>
      </c>
      <c r="DX23">
        <v>0.05</v>
      </c>
      <c r="DY23">
        <v>0.02</v>
      </c>
      <c r="DZ23">
        <v>399.992536585366</v>
      </c>
      <c r="EA23">
        <v>-5.2243902439179403E-2</v>
      </c>
      <c r="EB23">
        <v>2.9356594440098801E-2</v>
      </c>
      <c r="EC23">
        <v>1</v>
      </c>
      <c r="ED23">
        <v>380.76809677419402</v>
      </c>
      <c r="EE23">
        <v>-5.1919354839633503E-2</v>
      </c>
      <c r="EF23">
        <v>1.3255199439268599E-2</v>
      </c>
      <c r="EG23">
        <v>1</v>
      </c>
      <c r="EH23">
        <v>9.6378002439024399</v>
      </c>
      <c r="EI23">
        <v>6.8949825783783799E-3</v>
      </c>
      <c r="EJ23">
        <v>8.0665974271171205E-4</v>
      </c>
      <c r="EK23">
        <v>1</v>
      </c>
      <c r="EL23">
        <v>13.723931707317099</v>
      </c>
      <c r="EM23">
        <v>-9.0372125435518397E-2</v>
      </c>
      <c r="EN23">
        <v>8.9417474972502808E-3</v>
      </c>
      <c r="EO23">
        <v>1</v>
      </c>
      <c r="EP23">
        <v>4</v>
      </c>
      <c r="EQ23">
        <v>4</v>
      </c>
      <c r="ER23" t="s">
        <v>369</v>
      </c>
      <c r="ES23">
        <v>2.9996800000000001</v>
      </c>
      <c r="ET23">
        <v>2.63279</v>
      </c>
      <c r="EU23">
        <v>9.7595199999999993E-2</v>
      </c>
      <c r="EV23">
        <v>0.10179000000000001</v>
      </c>
      <c r="EW23">
        <v>7.4840299999999998E-2</v>
      </c>
      <c r="EX23">
        <v>5.6086700000000003E-2</v>
      </c>
      <c r="EY23">
        <v>28572.2</v>
      </c>
      <c r="EZ23">
        <v>32155.4</v>
      </c>
      <c r="FA23">
        <v>27655.4</v>
      </c>
      <c r="FB23">
        <v>30983.9</v>
      </c>
      <c r="FC23">
        <v>35878.800000000003</v>
      </c>
      <c r="FD23">
        <v>40232.9</v>
      </c>
      <c r="FE23">
        <v>40839.699999999997</v>
      </c>
      <c r="FF23">
        <v>45616.3</v>
      </c>
      <c r="FG23">
        <v>2.0043700000000002</v>
      </c>
      <c r="FH23">
        <v>2.0306700000000002</v>
      </c>
      <c r="FI23">
        <v>5.2414799999999998E-2</v>
      </c>
      <c r="FJ23">
        <v>0</v>
      </c>
      <c r="FK23">
        <v>23.488199999999999</v>
      </c>
      <c r="FL23">
        <v>999.9</v>
      </c>
      <c r="FM23">
        <v>42.503999999999998</v>
      </c>
      <c r="FN23">
        <v>25.74</v>
      </c>
      <c r="FO23">
        <v>13.9277</v>
      </c>
      <c r="FP23">
        <v>61.620399999999997</v>
      </c>
      <c r="FQ23">
        <v>29.1266</v>
      </c>
      <c r="FR23">
        <v>1</v>
      </c>
      <c r="FS23">
        <v>-0.18525900000000001</v>
      </c>
      <c r="FT23">
        <v>0.772397</v>
      </c>
      <c r="FU23">
        <v>20.203299999999999</v>
      </c>
      <c r="FV23">
        <v>5.2237299999999998</v>
      </c>
      <c r="FW23">
        <v>12.026899999999999</v>
      </c>
      <c r="FX23">
        <v>4.9593499999999997</v>
      </c>
      <c r="FY23">
        <v>3.3010000000000002</v>
      </c>
      <c r="FZ23">
        <v>999.9</v>
      </c>
      <c r="GA23">
        <v>9471.2999999999993</v>
      </c>
      <c r="GB23">
        <v>9999</v>
      </c>
      <c r="GC23">
        <v>9999</v>
      </c>
      <c r="GD23">
        <v>1.8797299999999999</v>
      </c>
      <c r="GE23">
        <v>1.8766799999999999</v>
      </c>
      <c r="GF23">
        <v>1.8788100000000001</v>
      </c>
      <c r="GG23">
        <v>1.8785099999999999</v>
      </c>
      <c r="GH23">
        <v>1.8801000000000001</v>
      </c>
      <c r="GI23">
        <v>1.8730100000000001</v>
      </c>
      <c r="GJ23">
        <v>1.8806499999999999</v>
      </c>
      <c r="GK23">
        <v>1.87469</v>
      </c>
      <c r="GL23">
        <v>5</v>
      </c>
      <c r="GM23">
        <v>0</v>
      </c>
      <c r="GN23">
        <v>0</v>
      </c>
      <c r="GO23">
        <v>0</v>
      </c>
      <c r="GP23" t="s">
        <v>361</v>
      </c>
      <c r="GQ23" t="s">
        <v>362</v>
      </c>
      <c r="GR23" t="s">
        <v>363</v>
      </c>
      <c r="GS23" t="s">
        <v>363</v>
      </c>
      <c r="GT23" t="s">
        <v>363</v>
      </c>
      <c r="GU23" t="s">
        <v>363</v>
      </c>
      <c r="GV23">
        <v>0</v>
      </c>
      <c r="GW23">
        <v>100</v>
      </c>
      <c r="GX23">
        <v>100</v>
      </c>
      <c r="GY23">
        <v>7.0000000000000001E-3</v>
      </c>
      <c r="GZ23">
        <v>-0.33050000000000002</v>
      </c>
      <c r="HA23">
        <v>6.3499999999976397E-3</v>
      </c>
      <c r="HB23">
        <v>0</v>
      </c>
      <c r="HC23">
        <v>0</v>
      </c>
      <c r="HD23">
        <v>0</v>
      </c>
      <c r="HE23">
        <v>-0.33052199999999998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0.6</v>
      </c>
      <c r="HN23">
        <v>0.5</v>
      </c>
      <c r="HO23">
        <v>2</v>
      </c>
      <c r="HP23">
        <v>510.05</v>
      </c>
      <c r="HQ23">
        <v>510.536</v>
      </c>
      <c r="HR23">
        <v>22.999600000000001</v>
      </c>
      <c r="HS23">
        <v>25.292000000000002</v>
      </c>
      <c r="HT23">
        <v>30</v>
      </c>
      <c r="HU23">
        <v>25.1844</v>
      </c>
      <c r="HV23">
        <v>25.199300000000001</v>
      </c>
      <c r="HW23">
        <v>20.4313</v>
      </c>
      <c r="HX23">
        <v>100</v>
      </c>
      <c r="HY23">
        <v>0</v>
      </c>
      <c r="HZ23">
        <v>23</v>
      </c>
      <c r="IA23">
        <v>400</v>
      </c>
      <c r="IB23">
        <v>12.2913</v>
      </c>
      <c r="IC23">
        <v>105.16500000000001</v>
      </c>
      <c r="ID23">
        <v>101.887</v>
      </c>
    </row>
    <row r="24" spans="1:238" x14ac:dyDescent="0.35">
      <c r="A24">
        <v>7</v>
      </c>
      <c r="B24">
        <v>1599833731.5</v>
      </c>
      <c r="C24">
        <v>2339.4000000953702</v>
      </c>
      <c r="D24" t="s">
        <v>390</v>
      </c>
      <c r="E24" t="s">
        <v>391</v>
      </c>
      <c r="F24">
        <v>1599833731.5</v>
      </c>
      <c r="G24">
        <f t="shared" si="0"/>
        <v>3.2572685006908427E-3</v>
      </c>
      <c r="H24">
        <f t="shared" si="1"/>
        <v>12.582054083228401</v>
      </c>
      <c r="I24">
        <f t="shared" si="2"/>
        <v>383.42498606767396</v>
      </c>
      <c r="J24">
        <f t="shared" si="3"/>
        <v>272.35707987105184</v>
      </c>
      <c r="K24">
        <f t="shared" si="4"/>
        <v>27.631307026917799</v>
      </c>
      <c r="L24">
        <f t="shared" si="5"/>
        <v>38.899423935825673</v>
      </c>
      <c r="M24">
        <f t="shared" si="6"/>
        <v>0.20500094710830954</v>
      </c>
      <c r="N24">
        <f t="shared" si="7"/>
        <v>2.2852704583681644</v>
      </c>
      <c r="O24">
        <f t="shared" si="8"/>
        <v>0.19530498773764635</v>
      </c>
      <c r="P24">
        <f t="shared" si="9"/>
        <v>0.12289853733637429</v>
      </c>
      <c r="Q24">
        <f t="shared" si="10"/>
        <v>66.049145562032962</v>
      </c>
      <c r="R24">
        <f t="shared" si="11"/>
        <v>24.521482695751477</v>
      </c>
      <c r="S24">
        <f t="shared" si="12"/>
        <v>24.1708</v>
      </c>
      <c r="T24">
        <f t="shared" si="13"/>
        <v>3.0258409358722145</v>
      </c>
      <c r="U24">
        <f t="shared" si="14"/>
        <v>42.850837318226802</v>
      </c>
      <c r="V24">
        <f t="shared" si="15"/>
        <v>1.37049140566218</v>
      </c>
      <c r="W24">
        <f t="shared" si="16"/>
        <v>3.19828384095364</v>
      </c>
      <c r="X24">
        <f t="shared" si="17"/>
        <v>1.6553495302100345</v>
      </c>
      <c r="Y24">
        <f t="shared" si="18"/>
        <v>-143.64554088046617</v>
      </c>
      <c r="Z24">
        <f t="shared" si="19"/>
        <v>114.22196573217683</v>
      </c>
      <c r="AA24">
        <f t="shared" si="20"/>
        <v>10.533517978834244</v>
      </c>
      <c r="AB24">
        <f t="shared" si="21"/>
        <v>47.159088392577857</v>
      </c>
      <c r="AC24">
        <v>11</v>
      </c>
      <c r="AD24">
        <v>2</v>
      </c>
      <c r="AE24">
        <f t="shared" si="22"/>
        <v>1.0004070183307305</v>
      </c>
      <c r="AF24">
        <f t="shared" si="23"/>
        <v>4.0701833073053528E-2</v>
      </c>
      <c r="AG24">
        <f t="shared" si="24"/>
        <v>54073.619642070742</v>
      </c>
      <c r="AH24" t="s">
        <v>360</v>
      </c>
      <c r="AI24">
        <v>10199.1</v>
      </c>
      <c r="AJ24">
        <v>722.64400000000001</v>
      </c>
      <c r="AK24">
        <v>3524.65</v>
      </c>
      <c r="AL24">
        <f t="shared" si="25"/>
        <v>2802.0060000000003</v>
      </c>
      <c r="AM24">
        <f t="shared" si="26"/>
        <v>0.79497425276268574</v>
      </c>
      <c r="AN24">
        <v>-1.5684803336742299</v>
      </c>
      <c r="AO24" t="s">
        <v>392</v>
      </c>
      <c r="AP24">
        <v>10268.799999999999</v>
      </c>
      <c r="AQ24">
        <v>957.64452000000006</v>
      </c>
      <c r="AR24">
        <v>2406.7399999999998</v>
      </c>
      <c r="AS24">
        <f t="shared" si="27"/>
        <v>0.60209888895352215</v>
      </c>
      <c r="AT24">
        <v>0.5</v>
      </c>
      <c r="AU24">
        <f t="shared" si="28"/>
        <v>337.11497167581371</v>
      </c>
      <c r="AV24">
        <f t="shared" si="29"/>
        <v>12.582054083228401</v>
      </c>
      <c r="AW24">
        <f t="shared" si="30"/>
        <v>101.48827494780276</v>
      </c>
      <c r="AX24">
        <f t="shared" si="31"/>
        <v>0.70477492375578576</v>
      </c>
      <c r="AY24">
        <f t="shared" si="32"/>
        <v>4.1975395950407328E-2</v>
      </c>
      <c r="AZ24">
        <f t="shared" si="33"/>
        <v>0.46449138668904844</v>
      </c>
      <c r="BA24" t="s">
        <v>393</v>
      </c>
      <c r="BB24">
        <v>710.53</v>
      </c>
      <c r="BC24">
        <f t="shared" si="34"/>
        <v>1696.2099999999998</v>
      </c>
      <c r="BD24">
        <f t="shared" si="35"/>
        <v>0.85431372294704067</v>
      </c>
      <c r="BE24">
        <f t="shared" si="36"/>
        <v>0.3972502949412251</v>
      </c>
      <c r="BF24">
        <f t="shared" si="37"/>
        <v>0.86045895245876713</v>
      </c>
      <c r="BG24">
        <f t="shared" si="38"/>
        <v>0.39896773954088616</v>
      </c>
      <c r="BH24">
        <f t="shared" si="39"/>
        <v>0.6338631056600843</v>
      </c>
      <c r="BI24">
        <f t="shared" si="40"/>
        <v>0.3661368943399157</v>
      </c>
      <c r="BJ24">
        <f t="shared" si="41"/>
        <v>399.91699999999997</v>
      </c>
      <c r="BK24">
        <f t="shared" si="42"/>
        <v>337.11497167581371</v>
      </c>
      <c r="BL24">
        <f t="shared" si="43"/>
        <v>0.84296234387588853</v>
      </c>
      <c r="BM24">
        <f t="shared" si="44"/>
        <v>0.19592468775177704</v>
      </c>
      <c r="BN24">
        <v>1599833731.5</v>
      </c>
      <c r="BO24">
        <v>383.42500000000001</v>
      </c>
      <c r="BP24">
        <v>400.01400000000001</v>
      </c>
      <c r="BQ24">
        <v>13.508699999999999</v>
      </c>
      <c r="BR24">
        <v>9.6548400000000001</v>
      </c>
      <c r="BS24">
        <v>383.41800000000001</v>
      </c>
      <c r="BT24">
        <v>13.837300000000001</v>
      </c>
      <c r="BU24">
        <v>500.06099999999998</v>
      </c>
      <c r="BV24">
        <v>101.414</v>
      </c>
      <c r="BW24">
        <v>3.8501399999999998E-2</v>
      </c>
      <c r="BX24">
        <v>25.097899999999999</v>
      </c>
      <c r="BY24">
        <v>24.1708</v>
      </c>
      <c r="BZ24">
        <v>999.9</v>
      </c>
      <c r="CA24">
        <v>0</v>
      </c>
      <c r="CB24">
        <v>0</v>
      </c>
      <c r="CC24">
        <v>10020.6</v>
      </c>
      <c r="CD24">
        <v>0</v>
      </c>
      <c r="CE24">
        <v>8.6073400000000007</v>
      </c>
      <c r="CF24">
        <v>-16.589099999999998</v>
      </c>
      <c r="CG24">
        <v>388.67599999999999</v>
      </c>
      <c r="CH24">
        <v>403.91399999999999</v>
      </c>
      <c r="CI24">
        <v>3.8538800000000002</v>
      </c>
      <c r="CJ24">
        <v>400.01400000000001</v>
      </c>
      <c r="CK24">
        <v>9.6548400000000001</v>
      </c>
      <c r="CL24">
        <v>1.36998</v>
      </c>
      <c r="CM24">
        <v>0.97913899999999998</v>
      </c>
      <c r="CN24">
        <v>11.5893</v>
      </c>
      <c r="CO24">
        <v>6.6096000000000004</v>
      </c>
      <c r="CP24">
        <v>399.91699999999997</v>
      </c>
      <c r="CQ24">
        <v>0.90000800000000003</v>
      </c>
      <c r="CR24">
        <v>9.99921E-2</v>
      </c>
      <c r="CS24">
        <v>0</v>
      </c>
      <c r="CT24">
        <v>958.67200000000003</v>
      </c>
      <c r="CU24">
        <v>4.9998100000000001</v>
      </c>
      <c r="CV24">
        <v>3941</v>
      </c>
      <c r="CW24">
        <v>3283.03</v>
      </c>
      <c r="CX24">
        <v>41</v>
      </c>
      <c r="CY24">
        <v>43.686999999999998</v>
      </c>
      <c r="CZ24">
        <v>42.686999999999998</v>
      </c>
      <c r="DA24">
        <v>42.75</v>
      </c>
      <c r="DB24">
        <v>43.25</v>
      </c>
      <c r="DC24">
        <v>355.43</v>
      </c>
      <c r="DD24">
        <v>39.49</v>
      </c>
      <c r="DE24">
        <v>0</v>
      </c>
      <c r="DF24">
        <v>83.299999952316298</v>
      </c>
      <c r="DG24">
        <v>0</v>
      </c>
      <c r="DH24">
        <v>957.64452000000006</v>
      </c>
      <c r="DI24">
        <v>8.9177692315077692</v>
      </c>
      <c r="DJ24">
        <v>35.573076810191097</v>
      </c>
      <c r="DK24">
        <v>3937.7420000000002</v>
      </c>
      <c r="DL24">
        <v>15</v>
      </c>
      <c r="DM24">
        <v>1599833705</v>
      </c>
      <c r="DN24" t="s">
        <v>394</v>
      </c>
      <c r="DO24">
        <v>1599833699</v>
      </c>
      <c r="DP24">
        <v>1599833705</v>
      </c>
      <c r="DQ24">
        <v>21</v>
      </c>
      <c r="DR24">
        <v>1E-3</v>
      </c>
      <c r="DS24">
        <v>2E-3</v>
      </c>
      <c r="DT24">
        <v>7.0000000000000001E-3</v>
      </c>
      <c r="DU24">
        <v>-0.32900000000000001</v>
      </c>
      <c r="DV24">
        <v>400</v>
      </c>
      <c r="DW24">
        <v>10</v>
      </c>
      <c r="DX24">
        <v>7.0000000000000007E-2</v>
      </c>
      <c r="DY24">
        <v>0.02</v>
      </c>
      <c r="DZ24">
        <v>399.98763414634101</v>
      </c>
      <c r="EA24">
        <v>9.9951219512061804E-2</v>
      </c>
      <c r="EB24">
        <v>3.54729413177792E-2</v>
      </c>
      <c r="EC24">
        <v>1</v>
      </c>
      <c r="ED24">
        <v>383.44474193548399</v>
      </c>
      <c r="EE24">
        <v>-8.3758064516588196E-2</v>
      </c>
      <c r="EF24">
        <v>1.3358500355120101E-2</v>
      </c>
      <c r="EG24">
        <v>1</v>
      </c>
      <c r="EH24">
        <v>9.6526587804877995</v>
      </c>
      <c r="EI24">
        <v>1.0294285714287201E-2</v>
      </c>
      <c r="EJ24">
        <v>1.02593489814366E-3</v>
      </c>
      <c r="EK24">
        <v>1</v>
      </c>
      <c r="EL24">
        <v>13.515982926829301</v>
      </c>
      <c r="EM24">
        <v>8.2814634146338398E-2</v>
      </c>
      <c r="EN24">
        <v>4.8030106932230199E-2</v>
      </c>
      <c r="EO24">
        <v>1</v>
      </c>
      <c r="EP24">
        <v>4</v>
      </c>
      <c r="EQ24">
        <v>4</v>
      </c>
      <c r="ER24" t="s">
        <v>369</v>
      </c>
      <c r="ES24">
        <v>2.9998499999999999</v>
      </c>
      <c r="ET24">
        <v>2.6327099999999999</v>
      </c>
      <c r="EU24">
        <v>9.81181E-2</v>
      </c>
      <c r="EV24">
        <v>0.101789</v>
      </c>
      <c r="EW24">
        <v>7.4039599999999997E-2</v>
      </c>
      <c r="EX24">
        <v>5.6153700000000001E-2</v>
      </c>
      <c r="EY24">
        <v>28556.6</v>
      </c>
      <c r="EZ24">
        <v>32156</v>
      </c>
      <c r="FA24">
        <v>27656.400000000001</v>
      </c>
      <c r="FB24">
        <v>30984.5</v>
      </c>
      <c r="FC24">
        <v>35911.599999999999</v>
      </c>
      <c r="FD24">
        <v>40230.9</v>
      </c>
      <c r="FE24">
        <v>40841.599999999999</v>
      </c>
      <c r="FF24">
        <v>45617.3</v>
      </c>
      <c r="FG24">
        <v>2.00475</v>
      </c>
      <c r="FH24">
        <v>2.0299499999999999</v>
      </c>
      <c r="FI24">
        <v>4.3779600000000002E-2</v>
      </c>
      <c r="FJ24">
        <v>0</v>
      </c>
      <c r="FK24">
        <v>23.4511</v>
      </c>
      <c r="FL24">
        <v>999.9</v>
      </c>
      <c r="FM24">
        <v>42.381999999999998</v>
      </c>
      <c r="FN24">
        <v>25.791</v>
      </c>
      <c r="FO24">
        <v>13.928100000000001</v>
      </c>
      <c r="FP24">
        <v>61.380400000000002</v>
      </c>
      <c r="FQ24">
        <v>29.102599999999999</v>
      </c>
      <c r="FR24">
        <v>1</v>
      </c>
      <c r="FS24">
        <v>-0.18654000000000001</v>
      </c>
      <c r="FT24">
        <v>0.74075400000000002</v>
      </c>
      <c r="FU24">
        <v>20.204699999999999</v>
      </c>
      <c r="FV24">
        <v>5.2234299999999996</v>
      </c>
      <c r="FW24">
        <v>12.026400000000001</v>
      </c>
      <c r="FX24">
        <v>4.9596499999999999</v>
      </c>
      <c r="FY24">
        <v>3.3010000000000002</v>
      </c>
      <c r="FZ24">
        <v>999.9</v>
      </c>
      <c r="GA24">
        <v>9473</v>
      </c>
      <c r="GB24">
        <v>9999</v>
      </c>
      <c r="GC24">
        <v>9999</v>
      </c>
      <c r="GD24">
        <v>1.8797299999999999</v>
      </c>
      <c r="GE24">
        <v>1.8766799999999999</v>
      </c>
      <c r="GF24">
        <v>1.8788100000000001</v>
      </c>
      <c r="GG24">
        <v>1.8785099999999999</v>
      </c>
      <c r="GH24">
        <v>1.8800699999999999</v>
      </c>
      <c r="GI24">
        <v>1.8730100000000001</v>
      </c>
      <c r="GJ24">
        <v>1.8806499999999999</v>
      </c>
      <c r="GK24">
        <v>1.87469</v>
      </c>
      <c r="GL24">
        <v>5</v>
      </c>
      <c r="GM24">
        <v>0</v>
      </c>
      <c r="GN24">
        <v>0</v>
      </c>
      <c r="GO24">
        <v>0</v>
      </c>
      <c r="GP24" t="s">
        <v>361</v>
      </c>
      <c r="GQ24" t="s">
        <v>362</v>
      </c>
      <c r="GR24" t="s">
        <v>363</v>
      </c>
      <c r="GS24" t="s">
        <v>363</v>
      </c>
      <c r="GT24" t="s">
        <v>363</v>
      </c>
      <c r="GU24" t="s">
        <v>363</v>
      </c>
      <c r="GV24">
        <v>0</v>
      </c>
      <c r="GW24">
        <v>100</v>
      </c>
      <c r="GX24">
        <v>100</v>
      </c>
      <c r="GY24">
        <v>7.0000000000000001E-3</v>
      </c>
      <c r="GZ24">
        <v>-0.3286</v>
      </c>
      <c r="HA24">
        <v>7.0999999999799002E-3</v>
      </c>
      <c r="HB24">
        <v>0</v>
      </c>
      <c r="HC24">
        <v>0</v>
      </c>
      <c r="HD24">
        <v>0</v>
      </c>
      <c r="HE24">
        <v>-0.32860149999999799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0.5</v>
      </c>
      <c r="HN24">
        <v>0.4</v>
      </c>
      <c r="HO24">
        <v>2</v>
      </c>
      <c r="HP24">
        <v>510.44299999999998</v>
      </c>
      <c r="HQ24">
        <v>510.19400000000002</v>
      </c>
      <c r="HR24">
        <v>22.999500000000001</v>
      </c>
      <c r="HS24">
        <v>25.3</v>
      </c>
      <c r="HT24">
        <v>30</v>
      </c>
      <c r="HU24">
        <v>25.199100000000001</v>
      </c>
      <c r="HV24">
        <v>25.214200000000002</v>
      </c>
      <c r="HW24">
        <v>20.430900000000001</v>
      </c>
      <c r="HX24">
        <v>100</v>
      </c>
      <c r="HY24">
        <v>0</v>
      </c>
      <c r="HZ24">
        <v>23</v>
      </c>
      <c r="IA24">
        <v>400</v>
      </c>
      <c r="IB24">
        <v>12.2913</v>
      </c>
      <c r="IC24">
        <v>105.169</v>
      </c>
      <c r="ID24">
        <v>101.889</v>
      </c>
    </row>
    <row r="25" spans="1:238" x14ac:dyDescent="0.35">
      <c r="A25">
        <v>8</v>
      </c>
      <c r="B25">
        <v>1599833817.5</v>
      </c>
      <c r="C25">
        <v>2425.4000000953702</v>
      </c>
      <c r="D25" t="s">
        <v>395</v>
      </c>
      <c r="E25" t="s">
        <v>396</v>
      </c>
      <c r="F25">
        <v>1599833817.5</v>
      </c>
      <c r="G25">
        <f t="shared" si="0"/>
        <v>3.0509346893748748E-3</v>
      </c>
      <c r="H25">
        <f t="shared" si="1"/>
        <v>8.7290225096603375</v>
      </c>
      <c r="I25">
        <f t="shared" si="2"/>
        <v>388.08499028927781</v>
      </c>
      <c r="J25">
        <f t="shared" si="3"/>
        <v>303.56759864256588</v>
      </c>
      <c r="K25">
        <f t="shared" si="4"/>
        <v>30.79787430612522</v>
      </c>
      <c r="L25">
        <f t="shared" si="5"/>
        <v>39.372425794019122</v>
      </c>
      <c r="M25">
        <f t="shared" si="6"/>
        <v>0.19263988559827791</v>
      </c>
      <c r="N25">
        <f t="shared" si="7"/>
        <v>2.2814362265348156</v>
      </c>
      <c r="O25">
        <f t="shared" si="8"/>
        <v>0.18403789593681391</v>
      </c>
      <c r="P25">
        <f t="shared" si="9"/>
        <v>0.11576452795470327</v>
      </c>
      <c r="Q25">
        <f t="shared" si="10"/>
        <v>41.24695225071455</v>
      </c>
      <c r="R25">
        <f t="shared" si="11"/>
        <v>24.331426685947633</v>
      </c>
      <c r="S25">
        <f t="shared" si="12"/>
        <v>23.990100000000002</v>
      </c>
      <c r="T25">
        <f t="shared" si="13"/>
        <v>2.9931938540790122</v>
      </c>
      <c r="U25">
        <f t="shared" si="14"/>
        <v>42.307835656747322</v>
      </c>
      <c r="V25">
        <f t="shared" si="15"/>
        <v>1.34730732924612</v>
      </c>
      <c r="W25">
        <f t="shared" si="16"/>
        <v>3.1845338064020043</v>
      </c>
      <c r="X25">
        <f t="shared" si="17"/>
        <v>1.6458865248328922</v>
      </c>
      <c r="Y25">
        <f t="shared" si="18"/>
        <v>-134.54621980143199</v>
      </c>
      <c r="Z25">
        <f t="shared" si="19"/>
        <v>127.36317588444042</v>
      </c>
      <c r="AA25">
        <f t="shared" si="20"/>
        <v>11.750148574107079</v>
      </c>
      <c r="AB25">
        <f t="shared" si="21"/>
        <v>45.814056907830064</v>
      </c>
      <c r="AC25">
        <v>11</v>
      </c>
      <c r="AD25">
        <v>2</v>
      </c>
      <c r="AE25">
        <f t="shared" si="22"/>
        <v>1.0004078910648295</v>
      </c>
      <c r="AF25">
        <f t="shared" si="23"/>
        <v>4.078910648295242E-2</v>
      </c>
      <c r="AG25">
        <f t="shared" si="24"/>
        <v>53957.969421632035</v>
      </c>
      <c r="AH25" t="s">
        <v>360</v>
      </c>
      <c r="AI25">
        <v>10199.1</v>
      </c>
      <c r="AJ25">
        <v>722.64400000000001</v>
      </c>
      <c r="AK25">
        <v>3524.65</v>
      </c>
      <c r="AL25">
        <f t="shared" si="25"/>
        <v>2802.0060000000003</v>
      </c>
      <c r="AM25">
        <f t="shared" si="26"/>
        <v>0.79497425276268574</v>
      </c>
      <c r="AN25">
        <v>-1.5684803336742299</v>
      </c>
      <c r="AO25" t="s">
        <v>397</v>
      </c>
      <c r="AP25">
        <v>10257.1</v>
      </c>
      <c r="AQ25">
        <v>894.25968</v>
      </c>
      <c r="AR25">
        <v>2511.3200000000002</v>
      </c>
      <c r="AS25">
        <f t="shared" si="27"/>
        <v>0.64390851026551776</v>
      </c>
      <c r="AT25">
        <v>0.5</v>
      </c>
      <c r="AU25">
        <f t="shared" si="28"/>
        <v>210.57007232344012</v>
      </c>
      <c r="AV25">
        <f t="shared" si="29"/>
        <v>8.7290225096603375</v>
      </c>
      <c r="AW25">
        <f t="shared" si="30"/>
        <v>67.793930788144323</v>
      </c>
      <c r="AX25">
        <f t="shared" si="31"/>
        <v>0.71693372409728751</v>
      </c>
      <c r="AY25">
        <f t="shared" si="32"/>
        <v>4.8902974338715072E-2</v>
      </c>
      <c r="AZ25">
        <f t="shared" si="33"/>
        <v>0.40350492967841606</v>
      </c>
      <c r="BA25" t="s">
        <v>398</v>
      </c>
      <c r="BB25">
        <v>710.87</v>
      </c>
      <c r="BC25">
        <f t="shared" si="34"/>
        <v>1800.4500000000003</v>
      </c>
      <c r="BD25">
        <f t="shared" si="35"/>
        <v>0.89814230886722757</v>
      </c>
      <c r="BE25">
        <f t="shared" si="36"/>
        <v>0.36013121139534715</v>
      </c>
      <c r="BF25">
        <f t="shared" si="37"/>
        <v>0.90405435081591068</v>
      </c>
      <c r="BG25">
        <f t="shared" si="38"/>
        <v>0.36164447899112273</v>
      </c>
      <c r="BH25">
        <f t="shared" si="39"/>
        <v>0.71395640146097838</v>
      </c>
      <c r="BI25">
        <f t="shared" si="40"/>
        <v>0.28604359853902162</v>
      </c>
      <c r="BJ25">
        <f t="shared" si="41"/>
        <v>249.804</v>
      </c>
      <c r="BK25">
        <f t="shared" si="42"/>
        <v>210.57007232344012</v>
      </c>
      <c r="BL25">
        <f t="shared" si="43"/>
        <v>0.84294115515940538</v>
      </c>
      <c r="BM25">
        <f t="shared" si="44"/>
        <v>0.1958823103188109</v>
      </c>
      <c r="BN25">
        <v>1599833817.5</v>
      </c>
      <c r="BO25">
        <v>388.08499999999998</v>
      </c>
      <c r="BP25">
        <v>399.97800000000001</v>
      </c>
      <c r="BQ25">
        <v>13.280099999999999</v>
      </c>
      <c r="BR25">
        <v>9.6685999999999996</v>
      </c>
      <c r="BS25">
        <v>388.07499999999999</v>
      </c>
      <c r="BT25">
        <v>13.6076</v>
      </c>
      <c r="BU25">
        <v>499.93200000000002</v>
      </c>
      <c r="BV25">
        <v>101.41500000000001</v>
      </c>
      <c r="BW25">
        <v>3.8101200000000002E-2</v>
      </c>
      <c r="BX25">
        <v>25.025600000000001</v>
      </c>
      <c r="BY25">
        <v>23.990100000000002</v>
      </c>
      <c r="BZ25">
        <v>999.9</v>
      </c>
      <c r="CA25">
        <v>0</v>
      </c>
      <c r="CB25">
        <v>0</v>
      </c>
      <c r="CC25">
        <v>9995.6200000000008</v>
      </c>
      <c r="CD25">
        <v>0</v>
      </c>
      <c r="CE25">
        <v>9.8100400000000008</v>
      </c>
      <c r="CF25">
        <v>-11.8927</v>
      </c>
      <c r="CG25">
        <v>393.30900000000003</v>
      </c>
      <c r="CH25">
        <v>403.88299999999998</v>
      </c>
      <c r="CI25">
        <v>3.61151</v>
      </c>
      <c r="CJ25">
        <v>399.97800000000001</v>
      </c>
      <c r="CK25">
        <v>9.6685999999999996</v>
      </c>
      <c r="CL25">
        <v>1.3468</v>
      </c>
      <c r="CM25">
        <v>0.98053599999999996</v>
      </c>
      <c r="CN25">
        <v>11.3315</v>
      </c>
      <c r="CO25">
        <v>6.6303299999999998</v>
      </c>
      <c r="CP25">
        <v>249.804</v>
      </c>
      <c r="CQ25">
        <v>0.89994499999999999</v>
      </c>
      <c r="CR25">
        <v>0.10005500000000001</v>
      </c>
      <c r="CS25">
        <v>0</v>
      </c>
      <c r="CT25">
        <v>893.79</v>
      </c>
      <c r="CU25">
        <v>4.9998100000000001</v>
      </c>
      <c r="CV25">
        <v>2313.58</v>
      </c>
      <c r="CW25">
        <v>2035.07</v>
      </c>
      <c r="CX25">
        <v>40.561999999999998</v>
      </c>
      <c r="CY25">
        <v>43.436999999999998</v>
      </c>
      <c r="CZ25">
        <v>42.436999999999998</v>
      </c>
      <c r="DA25">
        <v>42.625</v>
      </c>
      <c r="DB25">
        <v>43</v>
      </c>
      <c r="DC25">
        <v>220.31</v>
      </c>
      <c r="DD25">
        <v>24.49</v>
      </c>
      <c r="DE25">
        <v>0</v>
      </c>
      <c r="DF25">
        <v>85.600000143051105</v>
      </c>
      <c r="DG25">
        <v>0</v>
      </c>
      <c r="DH25">
        <v>894.25968</v>
      </c>
      <c r="DI25">
        <v>-1.54953846677616</v>
      </c>
      <c r="DJ25">
        <v>-8.1392308024211903</v>
      </c>
      <c r="DK25">
        <v>2316.6048000000001</v>
      </c>
      <c r="DL25">
        <v>15</v>
      </c>
      <c r="DM25">
        <v>1599833791.5</v>
      </c>
      <c r="DN25" t="s">
        <v>399</v>
      </c>
      <c r="DO25">
        <v>1599833781</v>
      </c>
      <c r="DP25">
        <v>1599833791.5</v>
      </c>
      <c r="DQ25">
        <v>22</v>
      </c>
      <c r="DR25">
        <v>4.0000000000000001E-3</v>
      </c>
      <c r="DS25">
        <v>1E-3</v>
      </c>
      <c r="DT25">
        <v>1.0999999999999999E-2</v>
      </c>
      <c r="DU25">
        <v>-0.32700000000000001</v>
      </c>
      <c r="DV25">
        <v>400</v>
      </c>
      <c r="DW25">
        <v>10</v>
      </c>
      <c r="DX25">
        <v>0.15</v>
      </c>
      <c r="DY25">
        <v>0.02</v>
      </c>
      <c r="DZ25">
        <v>399.99987804877998</v>
      </c>
      <c r="EA25">
        <v>-5.1888501741887701E-2</v>
      </c>
      <c r="EB25">
        <v>2.4321219403352998E-2</v>
      </c>
      <c r="EC25">
        <v>1</v>
      </c>
      <c r="ED25">
        <v>388.11038709677399</v>
      </c>
      <c r="EE25">
        <v>-0.40567741935556301</v>
      </c>
      <c r="EF25">
        <v>3.26058350401899E-2</v>
      </c>
      <c r="EG25">
        <v>1</v>
      </c>
      <c r="EH25">
        <v>9.6672646341463402</v>
      </c>
      <c r="EI25">
        <v>4.8227874564549904E-3</v>
      </c>
      <c r="EJ25">
        <v>5.2944562613089195E-4</v>
      </c>
      <c r="EK25">
        <v>1</v>
      </c>
      <c r="EL25">
        <v>13.271956097561</v>
      </c>
      <c r="EM25">
        <v>0.42673170731705701</v>
      </c>
      <c r="EN25">
        <v>0.13950758708064501</v>
      </c>
      <c r="EO25">
        <v>1</v>
      </c>
      <c r="EP25">
        <v>4</v>
      </c>
      <c r="EQ25">
        <v>4</v>
      </c>
      <c r="ER25" t="s">
        <v>369</v>
      </c>
      <c r="ES25">
        <v>2.99953</v>
      </c>
      <c r="ET25">
        <v>2.6323099999999999</v>
      </c>
      <c r="EU25">
        <v>9.9039799999999997E-2</v>
      </c>
      <c r="EV25">
        <v>0.101781</v>
      </c>
      <c r="EW25">
        <v>7.3113899999999996E-2</v>
      </c>
      <c r="EX25">
        <v>5.6215099999999997E-2</v>
      </c>
      <c r="EY25">
        <v>28527.9</v>
      </c>
      <c r="EZ25">
        <v>32156.1</v>
      </c>
      <c r="FA25">
        <v>27656.7</v>
      </c>
      <c r="FB25">
        <v>30984.3</v>
      </c>
      <c r="FC25">
        <v>35948.6</v>
      </c>
      <c r="FD25">
        <v>40228.199999999997</v>
      </c>
      <c r="FE25">
        <v>40842.400000000001</v>
      </c>
      <c r="FF25">
        <v>45617.2</v>
      </c>
      <c r="FG25">
        <v>2.0048300000000001</v>
      </c>
      <c r="FH25">
        <v>2.0299999999999998</v>
      </c>
      <c r="FI25">
        <v>3.3952299999999998E-2</v>
      </c>
      <c r="FJ25">
        <v>0</v>
      </c>
      <c r="FK25">
        <v>23.431899999999999</v>
      </c>
      <c r="FL25">
        <v>999.9</v>
      </c>
      <c r="FM25">
        <v>42.283999999999999</v>
      </c>
      <c r="FN25">
        <v>25.811</v>
      </c>
      <c r="FO25">
        <v>13.9117</v>
      </c>
      <c r="FP25">
        <v>61.630400000000002</v>
      </c>
      <c r="FQ25">
        <v>28.9864</v>
      </c>
      <c r="FR25">
        <v>1</v>
      </c>
      <c r="FS25">
        <v>-0.187696</v>
      </c>
      <c r="FT25">
        <v>0.72543599999999997</v>
      </c>
      <c r="FU25">
        <v>20.2058</v>
      </c>
      <c r="FV25">
        <v>5.2237299999999998</v>
      </c>
      <c r="FW25">
        <v>12.0273</v>
      </c>
      <c r="FX25">
        <v>4.9597499999999997</v>
      </c>
      <c r="FY25">
        <v>3.3010000000000002</v>
      </c>
      <c r="FZ25">
        <v>999.9</v>
      </c>
      <c r="GA25">
        <v>9474.7000000000007</v>
      </c>
      <c r="GB25">
        <v>9999</v>
      </c>
      <c r="GC25">
        <v>9999</v>
      </c>
      <c r="GD25">
        <v>1.8797299999999999</v>
      </c>
      <c r="GE25">
        <v>1.8766799999999999</v>
      </c>
      <c r="GF25">
        <v>1.8788100000000001</v>
      </c>
      <c r="GG25">
        <v>1.8785099999999999</v>
      </c>
      <c r="GH25">
        <v>1.8800699999999999</v>
      </c>
      <c r="GI25">
        <v>1.8730100000000001</v>
      </c>
      <c r="GJ25">
        <v>1.8806499999999999</v>
      </c>
      <c r="GK25">
        <v>1.87469</v>
      </c>
      <c r="GL25">
        <v>5</v>
      </c>
      <c r="GM25">
        <v>0</v>
      </c>
      <c r="GN25">
        <v>0</v>
      </c>
      <c r="GO25">
        <v>0</v>
      </c>
      <c r="GP25" t="s">
        <v>361</v>
      </c>
      <c r="GQ25" t="s">
        <v>362</v>
      </c>
      <c r="GR25" t="s">
        <v>363</v>
      </c>
      <c r="GS25" t="s">
        <v>363</v>
      </c>
      <c r="GT25" t="s">
        <v>363</v>
      </c>
      <c r="GU25" t="s">
        <v>363</v>
      </c>
      <c r="GV25">
        <v>0</v>
      </c>
      <c r="GW25">
        <v>100</v>
      </c>
      <c r="GX25">
        <v>100</v>
      </c>
      <c r="GY25">
        <v>0.01</v>
      </c>
      <c r="GZ25">
        <v>-0.32750000000000001</v>
      </c>
      <c r="HA25">
        <v>1.08000000000175E-2</v>
      </c>
      <c r="HB25">
        <v>0</v>
      </c>
      <c r="HC25">
        <v>0</v>
      </c>
      <c r="HD25">
        <v>0</v>
      </c>
      <c r="HE25">
        <v>-0.32748238095238102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0.6</v>
      </c>
      <c r="HN25">
        <v>0.4</v>
      </c>
      <c r="HO25">
        <v>2</v>
      </c>
      <c r="HP25">
        <v>510.55500000000001</v>
      </c>
      <c r="HQ25">
        <v>510.26400000000001</v>
      </c>
      <c r="HR25">
        <v>22.999600000000001</v>
      </c>
      <c r="HS25">
        <v>25.2911</v>
      </c>
      <c r="HT25">
        <v>30</v>
      </c>
      <c r="HU25">
        <v>25.205400000000001</v>
      </c>
      <c r="HV25">
        <v>25.2179</v>
      </c>
      <c r="HW25">
        <v>20.4331</v>
      </c>
      <c r="HX25">
        <v>100</v>
      </c>
      <c r="HY25">
        <v>0</v>
      </c>
      <c r="HZ25">
        <v>23</v>
      </c>
      <c r="IA25">
        <v>400</v>
      </c>
      <c r="IB25">
        <v>12.2913</v>
      </c>
      <c r="IC25">
        <v>105.17100000000001</v>
      </c>
      <c r="ID25">
        <v>101.889</v>
      </c>
    </row>
    <row r="26" spans="1:238" x14ac:dyDescent="0.35">
      <c r="A26">
        <v>9</v>
      </c>
      <c r="B26">
        <v>1599833902.5</v>
      </c>
      <c r="C26">
        <v>2510.4000000953702</v>
      </c>
      <c r="D26" t="s">
        <v>400</v>
      </c>
      <c r="E26" t="s">
        <v>401</v>
      </c>
      <c r="F26">
        <v>1599833902.5</v>
      </c>
      <c r="G26">
        <f t="shared" si="0"/>
        <v>2.7889273301887818E-3</v>
      </c>
      <c r="H26">
        <f t="shared" si="1"/>
        <v>5.1934365973644843</v>
      </c>
      <c r="I26">
        <f t="shared" si="2"/>
        <v>392.38899418672372</v>
      </c>
      <c r="J26">
        <f t="shared" si="3"/>
        <v>333.08281644939262</v>
      </c>
      <c r="K26">
        <f t="shared" si="4"/>
        <v>33.792742041236522</v>
      </c>
      <c r="L26">
        <f t="shared" si="5"/>
        <v>39.809619126319809</v>
      </c>
      <c r="M26">
        <f t="shared" si="6"/>
        <v>0.17345529232805196</v>
      </c>
      <c r="N26">
        <f t="shared" si="7"/>
        <v>2.2764339628348349</v>
      </c>
      <c r="O26">
        <f t="shared" si="8"/>
        <v>0.16643306770481534</v>
      </c>
      <c r="P26">
        <f t="shared" si="9"/>
        <v>0.1046278973639016</v>
      </c>
      <c r="Q26">
        <f t="shared" si="10"/>
        <v>24.72222717839675</v>
      </c>
      <c r="R26">
        <f t="shared" si="11"/>
        <v>24.233139453871985</v>
      </c>
      <c r="S26">
        <f t="shared" si="12"/>
        <v>23.924600000000002</v>
      </c>
      <c r="T26">
        <f t="shared" si="13"/>
        <v>2.9814362497914946</v>
      </c>
      <c r="U26">
        <f t="shared" si="14"/>
        <v>41.515699212322843</v>
      </c>
      <c r="V26">
        <f t="shared" si="15"/>
        <v>1.3173762033380698</v>
      </c>
      <c r="W26">
        <f t="shared" si="16"/>
        <v>3.1732000865519359</v>
      </c>
      <c r="X26">
        <f t="shared" si="17"/>
        <v>1.6640600464534248</v>
      </c>
      <c r="Y26">
        <f t="shared" si="18"/>
        <v>-122.99169526132528</v>
      </c>
      <c r="Z26">
        <f t="shared" si="19"/>
        <v>127.78346464589089</v>
      </c>
      <c r="AA26">
        <f t="shared" si="20"/>
        <v>11.807366278136623</v>
      </c>
      <c r="AB26">
        <f t="shared" si="21"/>
        <v>41.321362841098988</v>
      </c>
      <c r="AC26">
        <v>11</v>
      </c>
      <c r="AD26">
        <v>2</v>
      </c>
      <c r="AE26">
        <f t="shared" si="22"/>
        <v>1.0004090821649714</v>
      </c>
      <c r="AF26">
        <f t="shared" si="23"/>
        <v>4.0908216497137495E-2</v>
      </c>
      <c r="AG26">
        <f t="shared" si="24"/>
        <v>53800.927276224909</v>
      </c>
      <c r="AH26" t="s">
        <v>360</v>
      </c>
      <c r="AI26">
        <v>10199.1</v>
      </c>
      <c r="AJ26">
        <v>722.64400000000001</v>
      </c>
      <c r="AK26">
        <v>3524.65</v>
      </c>
      <c r="AL26">
        <f t="shared" si="25"/>
        <v>2802.0060000000003</v>
      </c>
      <c r="AM26">
        <f t="shared" si="26"/>
        <v>0.79497425276268574</v>
      </c>
      <c r="AN26">
        <v>-1.5684803336742299</v>
      </c>
      <c r="AO26" t="s">
        <v>402</v>
      </c>
      <c r="AP26">
        <v>10249</v>
      </c>
      <c r="AQ26">
        <v>839.66959999999995</v>
      </c>
      <c r="AR26">
        <v>2551.36</v>
      </c>
      <c r="AS26">
        <f t="shared" si="27"/>
        <v>0.67089332748024588</v>
      </c>
      <c r="AT26">
        <v>0.5</v>
      </c>
      <c r="AU26">
        <f t="shared" si="28"/>
        <v>126.25998635552577</v>
      </c>
      <c r="AV26">
        <f t="shared" si="29"/>
        <v>5.1934365973644843</v>
      </c>
      <c r="AW26">
        <f t="shared" si="30"/>
        <v>42.35349118683456</v>
      </c>
      <c r="AX26">
        <f t="shared" si="31"/>
        <v>0.72282625736861905</v>
      </c>
      <c r="AY26">
        <f t="shared" si="32"/>
        <v>5.3555501835699182E-2</v>
      </c>
      <c r="AZ26">
        <f t="shared" si="33"/>
        <v>0.38147889752916087</v>
      </c>
      <c r="BA26" t="s">
        <v>403</v>
      </c>
      <c r="BB26">
        <v>707.17</v>
      </c>
      <c r="BC26">
        <f t="shared" si="34"/>
        <v>1844.19</v>
      </c>
      <c r="BD26">
        <f t="shared" si="35"/>
        <v>0.92815295604032133</v>
      </c>
      <c r="BE26">
        <f t="shared" si="36"/>
        <v>0.34544699518718852</v>
      </c>
      <c r="BF26">
        <f t="shared" si="37"/>
        <v>0.93600668447150903</v>
      </c>
      <c r="BG26">
        <f t="shared" si="38"/>
        <v>0.34735471658518929</v>
      </c>
      <c r="BH26">
        <f t="shared" si="39"/>
        <v>0.78169071015913172</v>
      </c>
      <c r="BI26">
        <f t="shared" si="40"/>
        <v>0.21830928984086828</v>
      </c>
      <c r="BJ26">
        <f t="shared" si="41"/>
        <v>149.792</v>
      </c>
      <c r="BK26">
        <f t="shared" si="42"/>
        <v>126.25998635552577</v>
      </c>
      <c r="BL26">
        <f t="shared" si="43"/>
        <v>0.84290206656914768</v>
      </c>
      <c r="BM26">
        <f t="shared" si="44"/>
        <v>0.19580413313829556</v>
      </c>
      <c r="BN26">
        <v>1599833902.5</v>
      </c>
      <c r="BO26">
        <v>392.38900000000001</v>
      </c>
      <c r="BP26">
        <v>399.93200000000002</v>
      </c>
      <c r="BQ26">
        <v>12.9849</v>
      </c>
      <c r="BR26">
        <v>9.6829199999999993</v>
      </c>
      <c r="BS26">
        <v>392.39</v>
      </c>
      <c r="BT26">
        <v>13.312099999999999</v>
      </c>
      <c r="BU26">
        <v>499.98599999999999</v>
      </c>
      <c r="BV26">
        <v>101.416</v>
      </c>
      <c r="BW26">
        <v>3.8474300000000003E-2</v>
      </c>
      <c r="BX26">
        <v>24.965800000000002</v>
      </c>
      <c r="BY26">
        <v>23.924600000000002</v>
      </c>
      <c r="BZ26">
        <v>999.9</v>
      </c>
      <c r="CA26">
        <v>0</v>
      </c>
      <c r="CB26">
        <v>0</v>
      </c>
      <c r="CC26">
        <v>9963.1200000000008</v>
      </c>
      <c r="CD26">
        <v>0</v>
      </c>
      <c r="CE26">
        <v>10.253399999999999</v>
      </c>
      <c r="CF26">
        <v>-7.5428800000000003</v>
      </c>
      <c r="CG26">
        <v>397.55200000000002</v>
      </c>
      <c r="CH26">
        <v>403.84300000000002</v>
      </c>
      <c r="CI26">
        <v>3.302</v>
      </c>
      <c r="CJ26">
        <v>399.93200000000002</v>
      </c>
      <c r="CK26">
        <v>9.6829199999999993</v>
      </c>
      <c r="CL26">
        <v>1.3168800000000001</v>
      </c>
      <c r="CM26">
        <v>0.98200600000000005</v>
      </c>
      <c r="CN26">
        <v>10.992900000000001</v>
      </c>
      <c r="CO26">
        <v>6.6521100000000004</v>
      </c>
      <c r="CP26">
        <v>149.792</v>
      </c>
      <c r="CQ26">
        <v>0.89989799999999998</v>
      </c>
      <c r="CR26">
        <v>0.100102</v>
      </c>
      <c r="CS26">
        <v>0</v>
      </c>
      <c r="CT26">
        <v>838.79899999999998</v>
      </c>
      <c r="CU26">
        <v>4.9998100000000001</v>
      </c>
      <c r="CV26">
        <v>1320.57</v>
      </c>
      <c r="CW26">
        <v>1203.6500000000001</v>
      </c>
      <c r="CX26">
        <v>40.186999999999998</v>
      </c>
      <c r="CY26">
        <v>43.25</v>
      </c>
      <c r="CZ26">
        <v>42.186999999999998</v>
      </c>
      <c r="DA26">
        <v>42.5</v>
      </c>
      <c r="DB26">
        <v>42.686999999999998</v>
      </c>
      <c r="DC26">
        <v>130.30000000000001</v>
      </c>
      <c r="DD26">
        <v>14.49</v>
      </c>
      <c r="DE26">
        <v>0</v>
      </c>
      <c r="DF26">
        <v>84.5</v>
      </c>
      <c r="DG26">
        <v>0</v>
      </c>
      <c r="DH26">
        <v>839.66959999999995</v>
      </c>
      <c r="DI26">
        <v>-4.8377692209847298</v>
      </c>
      <c r="DJ26">
        <v>-7.6669229954163001</v>
      </c>
      <c r="DK26">
        <v>1323.7496000000001</v>
      </c>
      <c r="DL26">
        <v>15</v>
      </c>
      <c r="DM26">
        <v>1599833876</v>
      </c>
      <c r="DN26" t="s">
        <v>404</v>
      </c>
      <c r="DO26">
        <v>1599833865</v>
      </c>
      <c r="DP26">
        <v>1599833876</v>
      </c>
      <c r="DQ26">
        <v>23</v>
      </c>
      <c r="DR26">
        <v>-1.0999999999999999E-2</v>
      </c>
      <c r="DS26">
        <v>0</v>
      </c>
      <c r="DT26">
        <v>0</v>
      </c>
      <c r="DU26">
        <v>-0.32700000000000001</v>
      </c>
      <c r="DV26">
        <v>400</v>
      </c>
      <c r="DW26">
        <v>10</v>
      </c>
      <c r="DX26">
        <v>0.11</v>
      </c>
      <c r="DY26">
        <v>0.03</v>
      </c>
      <c r="DZ26">
        <v>399.99982926829301</v>
      </c>
      <c r="EA26">
        <v>-3.6606271776494601E-2</v>
      </c>
      <c r="EB26">
        <v>2.5839941137725302E-2</v>
      </c>
      <c r="EC26">
        <v>1</v>
      </c>
      <c r="ED26">
        <v>392.40709677419397</v>
      </c>
      <c r="EE26">
        <v>-0.108096774193974</v>
      </c>
      <c r="EF26">
        <v>1.26347060134321E-2</v>
      </c>
      <c r="EG26">
        <v>1</v>
      </c>
      <c r="EH26">
        <v>9.6806873170731702</v>
      </c>
      <c r="EI26">
        <v>1.0362020905902601E-2</v>
      </c>
      <c r="EJ26">
        <v>1.05495121697464E-3</v>
      </c>
      <c r="EK26">
        <v>1</v>
      </c>
      <c r="EL26">
        <v>13.0133829268293</v>
      </c>
      <c r="EM26">
        <v>-3.8067595818803E-2</v>
      </c>
      <c r="EN26">
        <v>4.5753384000871797E-2</v>
      </c>
      <c r="EO26">
        <v>1</v>
      </c>
      <c r="EP26">
        <v>4</v>
      </c>
      <c r="EQ26">
        <v>4</v>
      </c>
      <c r="ER26" t="s">
        <v>369</v>
      </c>
      <c r="ES26">
        <v>2.9996700000000001</v>
      </c>
      <c r="ET26">
        <v>2.6326800000000001</v>
      </c>
      <c r="EU26">
        <v>9.9892300000000003E-2</v>
      </c>
      <c r="EV26">
        <v>0.101775</v>
      </c>
      <c r="EW26">
        <v>7.1917999999999996E-2</v>
      </c>
      <c r="EX26">
        <v>5.6281400000000002E-2</v>
      </c>
      <c r="EY26">
        <v>28501.9</v>
      </c>
      <c r="EZ26">
        <v>32157.1</v>
      </c>
      <c r="FA26">
        <v>27657.599999999999</v>
      </c>
      <c r="FB26">
        <v>30985</v>
      </c>
      <c r="FC26">
        <v>35996.699999999997</v>
      </c>
      <c r="FD26">
        <v>40226.5</v>
      </c>
      <c r="FE26">
        <v>40844</v>
      </c>
      <c r="FF26">
        <v>45618.400000000001</v>
      </c>
      <c r="FG26">
        <v>2.0048699999999999</v>
      </c>
      <c r="FH26">
        <v>2.0301499999999999</v>
      </c>
      <c r="FI26">
        <v>3.1076400000000001E-2</v>
      </c>
      <c r="FJ26">
        <v>0</v>
      </c>
      <c r="FK26">
        <v>23.413599999999999</v>
      </c>
      <c r="FL26">
        <v>999.9</v>
      </c>
      <c r="FM26">
        <v>42.155999999999999</v>
      </c>
      <c r="FN26">
        <v>25.861000000000001</v>
      </c>
      <c r="FO26">
        <v>13.9109</v>
      </c>
      <c r="FP26">
        <v>61.8904</v>
      </c>
      <c r="FQ26">
        <v>29.134599999999999</v>
      </c>
      <c r="FR26">
        <v>1</v>
      </c>
      <c r="FS26">
        <v>-0.18943299999999999</v>
      </c>
      <c r="FT26">
        <v>0.69553399999999999</v>
      </c>
      <c r="FU26">
        <v>20.206900000000001</v>
      </c>
      <c r="FV26">
        <v>5.2259799999999998</v>
      </c>
      <c r="FW26">
        <v>12.027900000000001</v>
      </c>
      <c r="FX26">
        <v>4.9597499999999997</v>
      </c>
      <c r="FY26">
        <v>3.3010000000000002</v>
      </c>
      <c r="FZ26">
        <v>999.9</v>
      </c>
      <c r="GA26">
        <v>9476.2999999999993</v>
      </c>
      <c r="GB26">
        <v>9999</v>
      </c>
      <c r="GC26">
        <v>9999</v>
      </c>
      <c r="GD26">
        <v>1.8797299999999999</v>
      </c>
      <c r="GE26">
        <v>1.8766700000000001</v>
      </c>
      <c r="GF26">
        <v>1.8788100000000001</v>
      </c>
      <c r="GG26">
        <v>1.8785099999999999</v>
      </c>
      <c r="GH26">
        <v>1.8800600000000001</v>
      </c>
      <c r="GI26">
        <v>1.8729899999999999</v>
      </c>
      <c r="GJ26">
        <v>1.8806499999999999</v>
      </c>
      <c r="GK26">
        <v>1.8747</v>
      </c>
      <c r="GL26">
        <v>5</v>
      </c>
      <c r="GM26">
        <v>0</v>
      </c>
      <c r="GN26">
        <v>0</v>
      </c>
      <c r="GO26">
        <v>0</v>
      </c>
      <c r="GP26" t="s">
        <v>361</v>
      </c>
      <c r="GQ26" t="s">
        <v>362</v>
      </c>
      <c r="GR26" t="s">
        <v>363</v>
      </c>
      <c r="GS26" t="s">
        <v>363</v>
      </c>
      <c r="GT26" t="s">
        <v>363</v>
      </c>
      <c r="GU26" t="s">
        <v>363</v>
      </c>
      <c r="GV26">
        <v>0</v>
      </c>
      <c r="GW26">
        <v>100</v>
      </c>
      <c r="GX26">
        <v>100</v>
      </c>
      <c r="GY26">
        <v>-1E-3</v>
      </c>
      <c r="GZ26">
        <v>-0.32719999999999999</v>
      </c>
      <c r="HA26">
        <v>-1.99999999949796E-4</v>
      </c>
      <c r="HB26">
        <v>0</v>
      </c>
      <c r="HC26">
        <v>0</v>
      </c>
      <c r="HD26">
        <v>0</v>
      </c>
      <c r="HE26">
        <v>-0.32720050000000001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0.6</v>
      </c>
      <c r="HN26">
        <v>0.4</v>
      </c>
      <c r="HO26">
        <v>2</v>
      </c>
      <c r="HP26">
        <v>510.56799999999998</v>
      </c>
      <c r="HQ26">
        <v>510.30599999999998</v>
      </c>
      <c r="HR26">
        <v>22.9998</v>
      </c>
      <c r="HS26">
        <v>25.2745</v>
      </c>
      <c r="HT26">
        <v>30.0001</v>
      </c>
      <c r="HU26">
        <v>25.203299999999999</v>
      </c>
      <c r="HV26">
        <v>25.2119</v>
      </c>
      <c r="HW26">
        <v>20.434000000000001</v>
      </c>
      <c r="HX26">
        <v>100</v>
      </c>
      <c r="HY26">
        <v>0</v>
      </c>
      <c r="HZ26">
        <v>23</v>
      </c>
      <c r="IA26">
        <v>400</v>
      </c>
      <c r="IB26">
        <v>12.2913</v>
      </c>
      <c r="IC26">
        <v>105.175</v>
      </c>
      <c r="ID26">
        <v>101.892</v>
      </c>
    </row>
    <row r="27" spans="1:238" x14ac:dyDescent="0.35">
      <c r="A27">
        <v>10</v>
      </c>
      <c r="B27">
        <v>1599833985.5</v>
      </c>
      <c r="C27">
        <v>2593.4000000953702</v>
      </c>
      <c r="D27" t="s">
        <v>405</v>
      </c>
      <c r="E27" t="s">
        <v>406</v>
      </c>
      <c r="F27">
        <v>1599833985.5</v>
      </c>
      <c r="G27">
        <f t="shared" si="0"/>
        <v>2.4968461586523188E-3</v>
      </c>
      <c r="H27">
        <f t="shared" si="1"/>
        <v>3.2613396681147688</v>
      </c>
      <c r="I27">
        <f t="shared" si="2"/>
        <v>394.88099638252129</v>
      </c>
      <c r="J27">
        <f t="shared" si="3"/>
        <v>349.18671669745834</v>
      </c>
      <c r="K27">
        <f t="shared" si="4"/>
        <v>35.426409478490847</v>
      </c>
      <c r="L27">
        <f t="shared" si="5"/>
        <v>40.062279589066307</v>
      </c>
      <c r="M27">
        <f t="shared" si="6"/>
        <v>0.15133728222070678</v>
      </c>
      <c r="N27">
        <f t="shared" si="7"/>
        <v>2.2834832497053834</v>
      </c>
      <c r="O27">
        <f t="shared" si="8"/>
        <v>0.1459778575871894</v>
      </c>
      <c r="P27">
        <f t="shared" si="9"/>
        <v>9.1701871713167737E-2</v>
      </c>
      <c r="Q27">
        <f t="shared" si="10"/>
        <v>16.49842697247206</v>
      </c>
      <c r="R27">
        <f t="shared" si="11"/>
        <v>24.226306313932415</v>
      </c>
      <c r="S27">
        <f t="shared" si="12"/>
        <v>23.930599999999998</v>
      </c>
      <c r="T27">
        <f t="shared" si="13"/>
        <v>2.9825115994395088</v>
      </c>
      <c r="U27">
        <f t="shared" si="14"/>
        <v>40.559469016022717</v>
      </c>
      <c r="V27">
        <f t="shared" si="15"/>
        <v>1.2836981984045999</v>
      </c>
      <c r="W27">
        <f t="shared" si="16"/>
        <v>3.1649778203395229</v>
      </c>
      <c r="X27">
        <f t="shared" si="17"/>
        <v>1.698813401034909</v>
      </c>
      <c r="Y27">
        <f t="shared" si="18"/>
        <v>-110.11091559656725</v>
      </c>
      <c r="Z27">
        <f t="shared" si="19"/>
        <v>122.08535962176447</v>
      </c>
      <c r="AA27">
        <f t="shared" si="20"/>
        <v>11.243898952514076</v>
      </c>
      <c r="AB27">
        <f t="shared" si="21"/>
        <v>39.716769950183348</v>
      </c>
      <c r="AC27">
        <v>11</v>
      </c>
      <c r="AD27">
        <v>2</v>
      </c>
      <c r="AE27">
        <f t="shared" si="22"/>
        <v>1.000407230418793</v>
      </c>
      <c r="AF27">
        <f t="shared" si="23"/>
        <v>4.0723041879298094E-2</v>
      </c>
      <c r="AG27">
        <f t="shared" si="24"/>
        <v>54045.469232004594</v>
      </c>
      <c r="AH27" t="s">
        <v>360</v>
      </c>
      <c r="AI27">
        <v>10199.1</v>
      </c>
      <c r="AJ27">
        <v>722.64400000000001</v>
      </c>
      <c r="AK27">
        <v>3524.65</v>
      </c>
      <c r="AL27">
        <f t="shared" si="25"/>
        <v>2802.0060000000003</v>
      </c>
      <c r="AM27">
        <f t="shared" si="26"/>
        <v>0.79497425276268574</v>
      </c>
      <c r="AN27">
        <v>-1.5684803336742299</v>
      </c>
      <c r="AO27" t="s">
        <v>407</v>
      </c>
      <c r="AP27">
        <v>10244.9</v>
      </c>
      <c r="AQ27">
        <v>800.92603846153804</v>
      </c>
      <c r="AR27">
        <v>2582.31</v>
      </c>
      <c r="AS27">
        <f t="shared" si="27"/>
        <v>0.68984125125893558</v>
      </c>
      <c r="AT27">
        <v>0.5</v>
      </c>
      <c r="AU27">
        <f t="shared" si="28"/>
        <v>84.305171939134851</v>
      </c>
      <c r="AV27">
        <f t="shared" si="29"/>
        <v>3.2613396681147688</v>
      </c>
      <c r="AW27">
        <f t="shared" si="30"/>
        <v>29.078592649046247</v>
      </c>
      <c r="AX27">
        <f t="shared" si="31"/>
        <v>0.72459929288117997</v>
      </c>
      <c r="AY27">
        <f t="shared" si="32"/>
        <v>5.7289723639683064E-2</v>
      </c>
      <c r="AZ27">
        <f t="shared" si="33"/>
        <v>0.36492133012690192</v>
      </c>
      <c r="BA27" t="s">
        <v>408</v>
      </c>
      <c r="BB27">
        <v>711.17</v>
      </c>
      <c r="BC27">
        <f t="shared" si="34"/>
        <v>1871.1399999999999</v>
      </c>
      <c r="BD27">
        <f t="shared" si="35"/>
        <v>0.95203136138314715</v>
      </c>
      <c r="BE27">
        <f t="shared" si="36"/>
        <v>0.33493751510584763</v>
      </c>
      <c r="BF27">
        <f t="shared" si="37"/>
        <v>0.9579053236110473</v>
      </c>
      <c r="BG27">
        <f t="shared" si="38"/>
        <v>0.33630905858160193</v>
      </c>
      <c r="BH27">
        <f t="shared" si="39"/>
        <v>0.84534165548591567</v>
      </c>
      <c r="BI27">
        <f t="shared" si="40"/>
        <v>0.15465834451408433</v>
      </c>
      <c r="BJ27">
        <f t="shared" si="41"/>
        <v>100.024</v>
      </c>
      <c r="BK27">
        <f t="shared" si="42"/>
        <v>84.305171939134851</v>
      </c>
      <c r="BL27">
        <f t="shared" si="43"/>
        <v>0.84284943552682212</v>
      </c>
      <c r="BM27">
        <f t="shared" si="44"/>
        <v>0.19569887105364428</v>
      </c>
      <c r="BN27">
        <v>1599833985.5</v>
      </c>
      <c r="BO27">
        <v>394.88099999999997</v>
      </c>
      <c r="BP27">
        <v>399.976</v>
      </c>
      <c r="BQ27">
        <v>12.653</v>
      </c>
      <c r="BR27">
        <v>9.6960099999999994</v>
      </c>
      <c r="BS27">
        <v>394.89400000000001</v>
      </c>
      <c r="BT27">
        <v>12.9808</v>
      </c>
      <c r="BU27">
        <v>500.01600000000002</v>
      </c>
      <c r="BV27">
        <v>101.416</v>
      </c>
      <c r="BW27">
        <v>3.80582E-2</v>
      </c>
      <c r="BX27">
        <v>24.9223</v>
      </c>
      <c r="BY27">
        <v>23.930599999999998</v>
      </c>
      <c r="BZ27">
        <v>999.9</v>
      </c>
      <c r="CA27">
        <v>0</v>
      </c>
      <c r="CB27">
        <v>0</v>
      </c>
      <c r="CC27">
        <v>10008.799999999999</v>
      </c>
      <c r="CD27">
        <v>0</v>
      </c>
      <c r="CE27">
        <v>10.322699999999999</v>
      </c>
      <c r="CF27">
        <v>-5.0948799999999999</v>
      </c>
      <c r="CG27">
        <v>399.94200000000001</v>
      </c>
      <c r="CH27">
        <v>403.892</v>
      </c>
      <c r="CI27">
        <v>2.95703</v>
      </c>
      <c r="CJ27">
        <v>399.976</v>
      </c>
      <c r="CK27">
        <v>9.6960099999999994</v>
      </c>
      <c r="CL27">
        <v>1.28322</v>
      </c>
      <c r="CM27">
        <v>0.98333000000000004</v>
      </c>
      <c r="CN27">
        <v>10.6037</v>
      </c>
      <c r="CO27">
        <v>6.6716899999999999</v>
      </c>
      <c r="CP27">
        <v>100.024</v>
      </c>
      <c r="CQ27">
        <v>0.89999399999999996</v>
      </c>
      <c r="CR27">
        <v>0.100006</v>
      </c>
      <c r="CS27">
        <v>0</v>
      </c>
      <c r="CT27">
        <v>800.31100000000004</v>
      </c>
      <c r="CU27">
        <v>4.9998100000000001</v>
      </c>
      <c r="CV27">
        <v>854.51599999999996</v>
      </c>
      <c r="CW27">
        <v>789.95100000000002</v>
      </c>
      <c r="CX27">
        <v>39.811999999999998</v>
      </c>
      <c r="CY27">
        <v>43</v>
      </c>
      <c r="CZ27">
        <v>41.875</v>
      </c>
      <c r="DA27">
        <v>42.311999999999998</v>
      </c>
      <c r="DB27">
        <v>42.375</v>
      </c>
      <c r="DC27">
        <v>85.52</v>
      </c>
      <c r="DD27">
        <v>9.5</v>
      </c>
      <c r="DE27">
        <v>0</v>
      </c>
      <c r="DF27">
        <v>82.299999952316298</v>
      </c>
      <c r="DG27">
        <v>0</v>
      </c>
      <c r="DH27">
        <v>800.92603846153804</v>
      </c>
      <c r="DI27">
        <v>-3.9336410214061202</v>
      </c>
      <c r="DJ27">
        <v>-5.1027008465294204</v>
      </c>
      <c r="DK27">
        <v>855.22415384615397</v>
      </c>
      <c r="DL27">
        <v>15</v>
      </c>
      <c r="DM27">
        <v>1599833958</v>
      </c>
      <c r="DN27" t="s">
        <v>409</v>
      </c>
      <c r="DO27">
        <v>1599833952</v>
      </c>
      <c r="DP27">
        <v>1599833958</v>
      </c>
      <c r="DQ27">
        <v>24</v>
      </c>
      <c r="DR27">
        <v>-1.2E-2</v>
      </c>
      <c r="DS27">
        <v>-1E-3</v>
      </c>
      <c r="DT27">
        <v>-1.2E-2</v>
      </c>
      <c r="DU27">
        <v>-0.32800000000000001</v>
      </c>
      <c r="DV27">
        <v>400</v>
      </c>
      <c r="DW27">
        <v>10</v>
      </c>
      <c r="DX27">
        <v>0.26</v>
      </c>
      <c r="DY27">
        <v>0.02</v>
      </c>
      <c r="DZ27">
        <v>399.99041463414602</v>
      </c>
      <c r="EA27">
        <v>-9.5268292683252695E-2</v>
      </c>
      <c r="EB27">
        <v>1.8238227890159199E-2</v>
      </c>
      <c r="EC27">
        <v>1</v>
      </c>
      <c r="ED27">
        <v>394.889935483871</v>
      </c>
      <c r="EE27">
        <v>-0.27111290322600701</v>
      </c>
      <c r="EF27">
        <v>2.33720752648355E-2</v>
      </c>
      <c r="EG27">
        <v>1</v>
      </c>
      <c r="EH27">
        <v>9.6946585365853704</v>
      </c>
      <c r="EI27">
        <v>1.0028780487796001E-2</v>
      </c>
      <c r="EJ27">
        <v>1.0450546980095999E-3</v>
      </c>
      <c r="EK27">
        <v>1</v>
      </c>
      <c r="EL27">
        <v>12.690597560975601</v>
      </c>
      <c r="EM27">
        <v>-0.192374216027864</v>
      </c>
      <c r="EN27">
        <v>1.90289187855937E-2</v>
      </c>
      <c r="EO27">
        <v>1</v>
      </c>
      <c r="EP27">
        <v>4</v>
      </c>
      <c r="EQ27">
        <v>4</v>
      </c>
      <c r="ER27" t="s">
        <v>369</v>
      </c>
      <c r="ES27">
        <v>2.9997500000000001</v>
      </c>
      <c r="ET27">
        <v>2.6322700000000001</v>
      </c>
      <c r="EU27">
        <v>0.100382</v>
      </c>
      <c r="EV27">
        <v>0.101784</v>
      </c>
      <c r="EW27">
        <v>7.0563699999999993E-2</v>
      </c>
      <c r="EX27">
        <v>5.6340399999999999E-2</v>
      </c>
      <c r="EY27">
        <v>28486.5</v>
      </c>
      <c r="EZ27">
        <v>32156.400000000001</v>
      </c>
      <c r="FA27">
        <v>27657.599999999999</v>
      </c>
      <c r="FB27">
        <v>30984.6</v>
      </c>
      <c r="FC27">
        <v>36050</v>
      </c>
      <c r="FD27">
        <v>40223.5</v>
      </c>
      <c r="FE27">
        <v>40844.5</v>
      </c>
      <c r="FF27">
        <v>45617.9</v>
      </c>
      <c r="FG27">
        <v>2.0050699999999999</v>
      </c>
      <c r="FH27">
        <v>2.0303499999999999</v>
      </c>
      <c r="FI27">
        <v>3.2380199999999998E-2</v>
      </c>
      <c r="FJ27">
        <v>0</v>
      </c>
      <c r="FK27">
        <v>23.398199999999999</v>
      </c>
      <c r="FL27">
        <v>999.9</v>
      </c>
      <c r="FM27">
        <v>42.058</v>
      </c>
      <c r="FN27">
        <v>25.870999999999999</v>
      </c>
      <c r="FO27">
        <v>13.886799999999999</v>
      </c>
      <c r="FP27">
        <v>61.840400000000002</v>
      </c>
      <c r="FQ27">
        <v>29.118600000000001</v>
      </c>
      <c r="FR27">
        <v>1</v>
      </c>
      <c r="FS27">
        <v>-0.18953800000000001</v>
      </c>
      <c r="FT27">
        <v>0.68118199999999995</v>
      </c>
      <c r="FU27">
        <v>20.207599999999999</v>
      </c>
      <c r="FV27">
        <v>5.2232799999999999</v>
      </c>
      <c r="FW27">
        <v>12.0266</v>
      </c>
      <c r="FX27">
        <v>4.9598000000000004</v>
      </c>
      <c r="FY27">
        <v>3.3010000000000002</v>
      </c>
      <c r="FZ27">
        <v>999.9</v>
      </c>
      <c r="GA27">
        <v>9478</v>
      </c>
      <c r="GB27">
        <v>9999</v>
      </c>
      <c r="GC27">
        <v>9999</v>
      </c>
      <c r="GD27">
        <v>1.8797200000000001</v>
      </c>
      <c r="GE27">
        <v>1.8766700000000001</v>
      </c>
      <c r="GF27">
        <v>1.8788100000000001</v>
      </c>
      <c r="GG27">
        <v>1.8785099999999999</v>
      </c>
      <c r="GH27">
        <v>1.88008</v>
      </c>
      <c r="GI27">
        <v>1.8729800000000001</v>
      </c>
      <c r="GJ27">
        <v>1.8806499999999999</v>
      </c>
      <c r="GK27">
        <v>1.87469</v>
      </c>
      <c r="GL27">
        <v>5</v>
      </c>
      <c r="GM27">
        <v>0</v>
      </c>
      <c r="GN27">
        <v>0</v>
      </c>
      <c r="GO27">
        <v>0</v>
      </c>
      <c r="GP27" t="s">
        <v>361</v>
      </c>
      <c r="GQ27" t="s">
        <v>362</v>
      </c>
      <c r="GR27" t="s">
        <v>363</v>
      </c>
      <c r="GS27" t="s">
        <v>363</v>
      </c>
      <c r="GT27" t="s">
        <v>363</v>
      </c>
      <c r="GU27" t="s">
        <v>363</v>
      </c>
      <c r="GV27">
        <v>0</v>
      </c>
      <c r="GW27">
        <v>100</v>
      </c>
      <c r="GX27">
        <v>100</v>
      </c>
      <c r="GY27">
        <v>-1.2999999999999999E-2</v>
      </c>
      <c r="GZ27">
        <v>-0.32779999999999998</v>
      </c>
      <c r="HA27">
        <v>-1.2449999999944301E-2</v>
      </c>
      <c r="HB27">
        <v>0</v>
      </c>
      <c r="HC27">
        <v>0</v>
      </c>
      <c r="HD27">
        <v>0</v>
      </c>
      <c r="HE27">
        <v>-0.32774750000000302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0.6</v>
      </c>
      <c r="HN27">
        <v>0.5</v>
      </c>
      <c r="HO27">
        <v>2</v>
      </c>
      <c r="HP27">
        <v>510.68099999999998</v>
      </c>
      <c r="HQ27">
        <v>510.41199999999998</v>
      </c>
      <c r="HR27">
        <v>22.999700000000001</v>
      </c>
      <c r="HS27">
        <v>25.266100000000002</v>
      </c>
      <c r="HT27">
        <v>30.0001</v>
      </c>
      <c r="HU27">
        <v>25.2012</v>
      </c>
      <c r="HV27">
        <v>25.2089</v>
      </c>
      <c r="HW27">
        <v>20.435300000000002</v>
      </c>
      <c r="HX27">
        <v>100</v>
      </c>
      <c r="HY27">
        <v>0</v>
      </c>
      <c r="HZ27">
        <v>23</v>
      </c>
      <c r="IA27">
        <v>400</v>
      </c>
      <c r="IB27">
        <v>12.2913</v>
      </c>
      <c r="IC27">
        <v>105.176</v>
      </c>
      <c r="ID27">
        <v>101.89</v>
      </c>
    </row>
    <row r="28" spans="1:238" x14ac:dyDescent="0.35">
      <c r="A28">
        <v>11</v>
      </c>
      <c r="B28">
        <v>1599834066.5</v>
      </c>
      <c r="C28">
        <v>2674.4000000953702</v>
      </c>
      <c r="D28" t="s">
        <v>410</v>
      </c>
      <c r="E28" t="s">
        <v>411</v>
      </c>
      <c r="F28">
        <v>1599834066.5</v>
      </c>
      <c r="G28">
        <f t="shared" si="0"/>
        <v>2.258252746587191E-3</v>
      </c>
      <c r="H28">
        <f t="shared" si="1"/>
        <v>0.94786582679435372</v>
      </c>
      <c r="I28">
        <f t="shared" si="2"/>
        <v>397.75799895299338</v>
      </c>
      <c r="J28">
        <f t="shared" si="3"/>
        <v>375.45243979270379</v>
      </c>
      <c r="K28">
        <f t="shared" si="4"/>
        <v>38.090908420912257</v>
      </c>
      <c r="L28">
        <f t="shared" si="5"/>
        <v>40.35388215926627</v>
      </c>
      <c r="M28">
        <f t="shared" si="6"/>
        <v>0.13425636334742452</v>
      </c>
      <c r="N28">
        <f t="shared" si="7"/>
        <v>2.2866403051462987</v>
      </c>
      <c r="O28">
        <f t="shared" si="8"/>
        <v>0.13002589451480986</v>
      </c>
      <c r="P28">
        <f t="shared" si="9"/>
        <v>8.1635170506274446E-2</v>
      </c>
      <c r="Q28">
        <f t="shared" si="10"/>
        <v>8.2262095805036228</v>
      </c>
      <c r="R28">
        <f t="shared" si="11"/>
        <v>24.200866484986982</v>
      </c>
      <c r="S28">
        <f t="shared" si="12"/>
        <v>23.927399999999999</v>
      </c>
      <c r="T28">
        <f t="shared" si="13"/>
        <v>2.9819380374313389</v>
      </c>
      <c r="U28">
        <f t="shared" si="14"/>
        <v>39.809487029171684</v>
      </c>
      <c r="V28">
        <f t="shared" si="15"/>
        <v>1.2567331035134102</v>
      </c>
      <c r="W28">
        <f t="shared" si="16"/>
        <v>3.156868368066382</v>
      </c>
      <c r="X28">
        <f t="shared" si="17"/>
        <v>1.7252049339179287</v>
      </c>
      <c r="Y28">
        <f t="shared" si="18"/>
        <v>-99.588946124495124</v>
      </c>
      <c r="Z28">
        <f t="shared" si="19"/>
        <v>117.34771149354413</v>
      </c>
      <c r="AA28">
        <f t="shared" si="20"/>
        <v>10.790129545159864</v>
      </c>
      <c r="AB28">
        <f t="shared" si="21"/>
        <v>36.77510449471248</v>
      </c>
      <c r="AC28">
        <v>11</v>
      </c>
      <c r="AD28">
        <v>2</v>
      </c>
      <c r="AE28">
        <f t="shared" si="22"/>
        <v>1.0004063735185884</v>
      </c>
      <c r="AF28">
        <f t="shared" si="23"/>
        <v>4.0637351858840987E-2</v>
      </c>
      <c r="AG28">
        <f t="shared" si="24"/>
        <v>54159.385911420119</v>
      </c>
      <c r="AH28" t="s">
        <v>360</v>
      </c>
      <c r="AI28">
        <v>10199.1</v>
      </c>
      <c r="AJ28">
        <v>722.64400000000001</v>
      </c>
      <c r="AK28">
        <v>3524.65</v>
      </c>
      <c r="AL28">
        <f t="shared" si="25"/>
        <v>2802.0060000000003</v>
      </c>
      <c r="AM28">
        <f t="shared" si="26"/>
        <v>0.79497425276268574</v>
      </c>
      <c r="AN28">
        <v>-1.5684803336742299</v>
      </c>
      <c r="AO28" t="s">
        <v>412</v>
      </c>
      <c r="AP28">
        <v>10240.4</v>
      </c>
      <c r="AQ28">
        <v>751.73096153846097</v>
      </c>
      <c r="AR28">
        <v>2642.74</v>
      </c>
      <c r="AS28">
        <f t="shared" si="27"/>
        <v>0.71554864968235199</v>
      </c>
      <c r="AT28">
        <v>0.5</v>
      </c>
      <c r="AU28">
        <f t="shared" si="28"/>
        <v>42.095575828197951</v>
      </c>
      <c r="AV28">
        <f t="shared" si="29"/>
        <v>0.94786582679435372</v>
      </c>
      <c r="AW28">
        <f t="shared" si="30"/>
        <v>15.060716220734051</v>
      </c>
      <c r="AX28">
        <f t="shared" si="31"/>
        <v>0.72449049092986828</v>
      </c>
      <c r="AY28">
        <f t="shared" si="32"/>
        <v>5.9776974443547001E-2</v>
      </c>
      <c r="AZ28">
        <f t="shared" si="33"/>
        <v>0.33371046716665292</v>
      </c>
      <c r="BA28" t="s">
        <v>413</v>
      </c>
      <c r="BB28">
        <v>728.1</v>
      </c>
      <c r="BC28">
        <f t="shared" si="34"/>
        <v>1914.6399999999999</v>
      </c>
      <c r="BD28">
        <f t="shared" si="35"/>
        <v>0.98765775208996931</v>
      </c>
      <c r="BE28">
        <f t="shared" si="36"/>
        <v>0.31535642130482211</v>
      </c>
      <c r="BF28">
        <f t="shared" si="37"/>
        <v>0.9848512983004698</v>
      </c>
      <c r="BG28">
        <f t="shared" si="38"/>
        <v>0.31474236671870087</v>
      </c>
      <c r="BH28">
        <f t="shared" si="39"/>
        <v>0.95661033812548979</v>
      </c>
      <c r="BI28">
        <f t="shared" si="40"/>
        <v>4.338966187451021E-2</v>
      </c>
      <c r="BJ28">
        <f t="shared" si="41"/>
        <v>49.9527</v>
      </c>
      <c r="BK28">
        <f t="shared" si="42"/>
        <v>42.095575828197951</v>
      </c>
      <c r="BL28">
        <f t="shared" si="43"/>
        <v>0.8427087190121445</v>
      </c>
      <c r="BM28">
        <f t="shared" si="44"/>
        <v>0.19541743802428882</v>
      </c>
      <c r="BN28">
        <v>1599834066.5</v>
      </c>
      <c r="BO28">
        <v>397.75799999999998</v>
      </c>
      <c r="BP28">
        <v>399.97300000000001</v>
      </c>
      <c r="BQ28">
        <v>12.3873</v>
      </c>
      <c r="BR28">
        <v>9.7119</v>
      </c>
      <c r="BS28">
        <v>397.75299999999999</v>
      </c>
      <c r="BT28">
        <v>12.715299999999999</v>
      </c>
      <c r="BU28">
        <v>499.96899999999999</v>
      </c>
      <c r="BV28">
        <v>101.41500000000001</v>
      </c>
      <c r="BW28">
        <v>3.8351700000000002E-2</v>
      </c>
      <c r="BX28">
        <v>24.879300000000001</v>
      </c>
      <c r="BY28">
        <v>23.927399999999999</v>
      </c>
      <c r="BZ28">
        <v>999.9</v>
      </c>
      <c r="CA28">
        <v>0</v>
      </c>
      <c r="CB28">
        <v>0</v>
      </c>
      <c r="CC28">
        <v>10029.4</v>
      </c>
      <c r="CD28">
        <v>0</v>
      </c>
      <c r="CE28">
        <v>10.3089</v>
      </c>
      <c r="CF28">
        <v>-2.2147800000000002</v>
      </c>
      <c r="CG28">
        <v>402.74700000000001</v>
      </c>
      <c r="CH28">
        <v>403.89600000000002</v>
      </c>
      <c r="CI28">
        <v>2.67544</v>
      </c>
      <c r="CJ28">
        <v>399.97300000000001</v>
      </c>
      <c r="CK28">
        <v>9.7119</v>
      </c>
      <c r="CL28">
        <v>1.25627</v>
      </c>
      <c r="CM28">
        <v>0.984935</v>
      </c>
      <c r="CN28">
        <v>10.285600000000001</v>
      </c>
      <c r="CO28">
        <v>6.6954200000000004</v>
      </c>
      <c r="CP28">
        <v>49.9527</v>
      </c>
      <c r="CQ28">
        <v>0.89963700000000002</v>
      </c>
      <c r="CR28">
        <v>0.10036299999999999</v>
      </c>
      <c r="CS28">
        <v>0</v>
      </c>
      <c r="CT28">
        <v>753.13699999999994</v>
      </c>
      <c r="CU28">
        <v>4.9998100000000001</v>
      </c>
      <c r="CV28">
        <v>420.30700000000002</v>
      </c>
      <c r="CW28">
        <v>373.66300000000001</v>
      </c>
      <c r="CX28">
        <v>39.5</v>
      </c>
      <c r="CY28">
        <v>42.811999999999998</v>
      </c>
      <c r="CZ28">
        <v>41.625</v>
      </c>
      <c r="DA28">
        <v>42.186999999999998</v>
      </c>
      <c r="DB28">
        <v>42.125</v>
      </c>
      <c r="DC28">
        <v>40.44</v>
      </c>
      <c r="DD28">
        <v>4.51</v>
      </c>
      <c r="DE28">
        <v>0</v>
      </c>
      <c r="DF28">
        <v>80.299999952316298</v>
      </c>
      <c r="DG28">
        <v>0</v>
      </c>
      <c r="DH28">
        <v>751.73096153846097</v>
      </c>
      <c r="DI28">
        <v>11.9183931728379</v>
      </c>
      <c r="DJ28">
        <v>4.11747006467104</v>
      </c>
      <c r="DK28">
        <v>419.80023076923101</v>
      </c>
      <c r="DL28">
        <v>15</v>
      </c>
      <c r="DM28">
        <v>1599834040</v>
      </c>
      <c r="DN28" t="s">
        <v>414</v>
      </c>
      <c r="DO28">
        <v>1599834033</v>
      </c>
      <c r="DP28">
        <v>1599834040</v>
      </c>
      <c r="DQ28">
        <v>25</v>
      </c>
      <c r="DR28">
        <v>1.7999999999999999E-2</v>
      </c>
      <c r="DS28">
        <v>0</v>
      </c>
      <c r="DT28">
        <v>5.0000000000000001E-3</v>
      </c>
      <c r="DU28">
        <v>-0.32800000000000001</v>
      </c>
      <c r="DV28">
        <v>400</v>
      </c>
      <c r="DW28">
        <v>10</v>
      </c>
      <c r="DX28">
        <v>0.38</v>
      </c>
      <c r="DY28">
        <v>0.03</v>
      </c>
      <c r="DZ28">
        <v>399.99360975609801</v>
      </c>
      <c r="EA28">
        <v>-7.0452961672234304E-2</v>
      </c>
      <c r="EB28">
        <v>2.5195700415996902E-2</v>
      </c>
      <c r="EC28">
        <v>1</v>
      </c>
      <c r="ED28">
        <v>397.76903225806399</v>
      </c>
      <c r="EE28">
        <v>-4.7612903227077501E-2</v>
      </c>
      <c r="EF28">
        <v>9.9951080646353795E-3</v>
      </c>
      <c r="EG28">
        <v>1</v>
      </c>
      <c r="EH28">
        <v>9.7093868292682899</v>
      </c>
      <c r="EI28">
        <v>9.4122648083593708E-3</v>
      </c>
      <c r="EJ28">
        <v>9.78638773449897E-4</v>
      </c>
      <c r="EK28">
        <v>1</v>
      </c>
      <c r="EL28">
        <v>12.407343902439001</v>
      </c>
      <c r="EM28">
        <v>-1.17930313589186E-2</v>
      </c>
      <c r="EN28">
        <v>3.8479136245950001E-2</v>
      </c>
      <c r="EO28">
        <v>1</v>
      </c>
      <c r="EP28">
        <v>4</v>
      </c>
      <c r="EQ28">
        <v>4</v>
      </c>
      <c r="ER28" t="s">
        <v>369</v>
      </c>
      <c r="ES28">
        <v>2.9996299999999998</v>
      </c>
      <c r="ET28">
        <v>2.6325599999999998</v>
      </c>
      <c r="EU28">
        <v>0.100939</v>
      </c>
      <c r="EV28">
        <v>0.101783</v>
      </c>
      <c r="EW28">
        <v>6.9468199999999994E-2</v>
      </c>
      <c r="EX28">
        <v>5.6411000000000003E-2</v>
      </c>
      <c r="EY28">
        <v>28468.1</v>
      </c>
      <c r="EZ28">
        <v>32154.799999999999</v>
      </c>
      <c r="FA28">
        <v>27656.9</v>
      </c>
      <c r="FB28">
        <v>30983</v>
      </c>
      <c r="FC28">
        <v>36092</v>
      </c>
      <c r="FD28">
        <v>40218.699999999997</v>
      </c>
      <c r="FE28">
        <v>40843.599999999999</v>
      </c>
      <c r="FF28">
        <v>45615.9</v>
      </c>
      <c r="FG28">
        <v>2.0045999999999999</v>
      </c>
      <c r="FH28">
        <v>2.0299499999999999</v>
      </c>
      <c r="FI28">
        <v>3.21865E-2</v>
      </c>
      <c r="FJ28">
        <v>0</v>
      </c>
      <c r="FK28">
        <v>23.398199999999999</v>
      </c>
      <c r="FL28">
        <v>999.9</v>
      </c>
      <c r="FM28">
        <v>41.984999999999999</v>
      </c>
      <c r="FN28">
        <v>25.901</v>
      </c>
      <c r="FO28">
        <v>13.8872</v>
      </c>
      <c r="FP28">
        <v>61.570399999999999</v>
      </c>
      <c r="FQ28">
        <v>29.118600000000001</v>
      </c>
      <c r="FR28">
        <v>1</v>
      </c>
      <c r="FS28">
        <v>-0.189108</v>
      </c>
      <c r="FT28">
        <v>0.67741300000000004</v>
      </c>
      <c r="FU28">
        <v>20.207999999999998</v>
      </c>
      <c r="FV28">
        <v>5.2249299999999996</v>
      </c>
      <c r="FW28">
        <v>12.027200000000001</v>
      </c>
      <c r="FX28">
        <v>4.9598000000000004</v>
      </c>
      <c r="FY28">
        <v>3.3010000000000002</v>
      </c>
      <c r="FZ28">
        <v>999.9</v>
      </c>
      <c r="GA28">
        <v>9479.7000000000007</v>
      </c>
      <c r="GB28">
        <v>9999</v>
      </c>
      <c r="GC28">
        <v>9999</v>
      </c>
      <c r="GD28">
        <v>1.8797299999999999</v>
      </c>
      <c r="GE28">
        <v>1.8766700000000001</v>
      </c>
      <c r="GF28">
        <v>1.8788100000000001</v>
      </c>
      <c r="GG28">
        <v>1.8785099999999999</v>
      </c>
      <c r="GH28">
        <v>1.8800699999999999</v>
      </c>
      <c r="GI28">
        <v>1.8729899999999999</v>
      </c>
      <c r="GJ28">
        <v>1.8806499999999999</v>
      </c>
      <c r="GK28">
        <v>1.87469</v>
      </c>
      <c r="GL28">
        <v>5</v>
      </c>
      <c r="GM28">
        <v>0</v>
      </c>
      <c r="GN28">
        <v>0</v>
      </c>
      <c r="GO28">
        <v>0</v>
      </c>
      <c r="GP28" t="s">
        <v>361</v>
      </c>
      <c r="GQ28" t="s">
        <v>362</v>
      </c>
      <c r="GR28" t="s">
        <v>363</v>
      </c>
      <c r="GS28" t="s">
        <v>363</v>
      </c>
      <c r="GT28" t="s">
        <v>363</v>
      </c>
      <c r="GU28" t="s">
        <v>363</v>
      </c>
      <c r="GV28">
        <v>0</v>
      </c>
      <c r="GW28">
        <v>100</v>
      </c>
      <c r="GX28">
        <v>100</v>
      </c>
      <c r="GY28">
        <v>5.0000000000000001E-3</v>
      </c>
      <c r="GZ28">
        <v>-0.32800000000000001</v>
      </c>
      <c r="HA28">
        <v>5.2000000000020901E-3</v>
      </c>
      <c r="HB28">
        <v>0</v>
      </c>
      <c r="HC28">
        <v>0</v>
      </c>
      <c r="HD28">
        <v>0</v>
      </c>
      <c r="HE28">
        <v>-0.32798549999999899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0.6</v>
      </c>
      <c r="HN28">
        <v>0.4</v>
      </c>
      <c r="HO28">
        <v>2</v>
      </c>
      <c r="HP28">
        <v>510.41800000000001</v>
      </c>
      <c r="HQ28">
        <v>510.17</v>
      </c>
      <c r="HR28">
        <v>23.0001</v>
      </c>
      <c r="HS28">
        <v>25.2682</v>
      </c>
      <c r="HT28">
        <v>30.000299999999999</v>
      </c>
      <c r="HU28">
        <v>25.206900000000001</v>
      </c>
      <c r="HV28">
        <v>25.2119</v>
      </c>
      <c r="HW28">
        <v>20.4359</v>
      </c>
      <c r="HX28">
        <v>100</v>
      </c>
      <c r="HY28">
        <v>0</v>
      </c>
      <c r="HZ28">
        <v>23</v>
      </c>
      <c r="IA28">
        <v>400</v>
      </c>
      <c r="IB28">
        <v>12.2913</v>
      </c>
      <c r="IC28">
        <v>105.173</v>
      </c>
      <c r="ID28">
        <v>101.88500000000001</v>
      </c>
    </row>
    <row r="29" spans="1:238" x14ac:dyDescent="0.35">
      <c r="A29">
        <v>12</v>
      </c>
      <c r="B29">
        <v>1599834150.5</v>
      </c>
      <c r="C29">
        <v>2758.4000000953702</v>
      </c>
      <c r="D29" t="s">
        <v>415</v>
      </c>
      <c r="E29" t="s">
        <v>416</v>
      </c>
      <c r="F29">
        <v>1599834150.5</v>
      </c>
      <c r="G29">
        <f t="shared" si="0"/>
        <v>2.0799161767067497E-3</v>
      </c>
      <c r="H29">
        <f t="shared" si="1"/>
        <v>-1.2058743586508616</v>
      </c>
      <c r="I29">
        <f t="shared" si="2"/>
        <v>400.43800134242753</v>
      </c>
      <c r="J29">
        <f t="shared" si="3"/>
        <v>405.37089889540465</v>
      </c>
      <c r="K29">
        <f t="shared" si="4"/>
        <v>41.125809235264462</v>
      </c>
      <c r="L29">
        <f t="shared" si="5"/>
        <v>40.625355442716355</v>
      </c>
      <c r="M29">
        <f t="shared" si="6"/>
        <v>0.12235817284822785</v>
      </c>
      <c r="N29">
        <f t="shared" si="7"/>
        <v>2.2803612821958494</v>
      </c>
      <c r="O29">
        <f t="shared" si="8"/>
        <v>0.11882431252228287</v>
      </c>
      <c r="P29">
        <f t="shared" si="9"/>
        <v>7.4574197260466962E-2</v>
      </c>
      <c r="Q29">
        <f t="shared" si="10"/>
        <v>1.5958132752824533E-5</v>
      </c>
      <c r="R29">
        <f t="shared" si="11"/>
        <v>24.146235992890478</v>
      </c>
      <c r="S29">
        <f t="shared" si="12"/>
        <v>23.892900000000001</v>
      </c>
      <c r="T29">
        <f t="shared" si="13"/>
        <v>2.9757604443873853</v>
      </c>
      <c r="U29">
        <f t="shared" si="14"/>
        <v>39.295462149955135</v>
      </c>
      <c r="V29">
        <f t="shared" si="15"/>
        <v>1.2367948196881999</v>
      </c>
      <c r="W29">
        <f t="shared" si="16"/>
        <v>3.14742403325981</v>
      </c>
      <c r="X29">
        <f t="shared" si="17"/>
        <v>1.7389656246991854</v>
      </c>
      <c r="Y29">
        <f t="shared" si="18"/>
        <v>-91.724303392767666</v>
      </c>
      <c r="Z29">
        <f t="shared" si="19"/>
        <v>115.09533961670419</v>
      </c>
      <c r="AA29">
        <f t="shared" si="20"/>
        <v>10.607630660199936</v>
      </c>
      <c r="AB29">
        <f t="shared" si="21"/>
        <v>33.978682842269222</v>
      </c>
      <c r="AC29">
        <v>11</v>
      </c>
      <c r="AD29">
        <v>2</v>
      </c>
      <c r="AE29">
        <f t="shared" si="22"/>
        <v>1.0004078950919657</v>
      </c>
      <c r="AF29">
        <f t="shared" si="23"/>
        <v>4.0789509196570428E-2</v>
      </c>
      <c r="AG29">
        <f t="shared" si="24"/>
        <v>53957.436913403035</v>
      </c>
      <c r="AH29" t="s">
        <v>417</v>
      </c>
      <c r="AI29">
        <v>10240.299999999999</v>
      </c>
      <c r="AJ29">
        <v>669.88599999999997</v>
      </c>
      <c r="AK29">
        <v>2792.41</v>
      </c>
      <c r="AL29">
        <f t="shared" si="25"/>
        <v>2122.5239999999999</v>
      </c>
      <c r="AM29">
        <f t="shared" si="26"/>
        <v>0.76010471241687283</v>
      </c>
      <c r="AN29">
        <v>-1.2050389098740799</v>
      </c>
      <c r="AO29" t="s">
        <v>418</v>
      </c>
      <c r="AP29" t="s">
        <v>418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-1.2058743586508616</v>
      </c>
      <c r="AW29" t="e">
        <f t="shared" si="30"/>
        <v>#DIV/0!</v>
      </c>
      <c r="AX29" t="e">
        <f t="shared" si="31"/>
        <v>#DIV/0!</v>
      </c>
      <c r="AY29">
        <f t="shared" si="32"/>
        <v>-0.99465945904594688</v>
      </c>
      <c r="AZ29" t="e">
        <f t="shared" si="33"/>
        <v>#DIV/0!</v>
      </c>
      <c r="BA29" t="s">
        <v>418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1.3156082098482751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1599834150.5</v>
      </c>
      <c r="BO29">
        <v>400.43799999999999</v>
      </c>
      <c r="BP29">
        <v>399.99099999999999</v>
      </c>
      <c r="BQ29">
        <v>12.190899999999999</v>
      </c>
      <c r="BR29">
        <v>9.7264800000000005</v>
      </c>
      <c r="BS29">
        <v>400.46300000000002</v>
      </c>
      <c r="BT29">
        <v>12.516999999999999</v>
      </c>
      <c r="BU29">
        <v>500.00700000000001</v>
      </c>
      <c r="BV29">
        <v>101.414</v>
      </c>
      <c r="BW29">
        <v>3.8297999999999999E-2</v>
      </c>
      <c r="BX29">
        <v>24.8291</v>
      </c>
      <c r="BY29">
        <v>23.892900000000001</v>
      </c>
      <c r="BZ29">
        <v>999.9</v>
      </c>
      <c r="CA29">
        <v>0</v>
      </c>
      <c r="CB29">
        <v>0</v>
      </c>
      <c r="CC29">
        <v>9988.75</v>
      </c>
      <c r="CD29">
        <v>0</v>
      </c>
      <c r="CE29">
        <v>10.3643</v>
      </c>
      <c r="CF29">
        <v>0.44744899999999999</v>
      </c>
      <c r="CG29">
        <v>405.38</v>
      </c>
      <c r="CH29">
        <v>403.92</v>
      </c>
      <c r="CI29">
        <v>2.4643999999999999</v>
      </c>
      <c r="CJ29">
        <v>399.99099999999999</v>
      </c>
      <c r="CK29">
        <v>9.7264800000000005</v>
      </c>
      <c r="CL29">
        <v>1.2363200000000001</v>
      </c>
      <c r="CM29">
        <v>0.98640000000000005</v>
      </c>
      <c r="CN29">
        <v>10.0463</v>
      </c>
      <c r="CO29">
        <v>6.7170300000000003</v>
      </c>
      <c r="CP29">
        <v>9.9996100000000008E-3</v>
      </c>
      <c r="CQ29">
        <v>0</v>
      </c>
      <c r="CR29">
        <v>0</v>
      </c>
      <c r="CS29">
        <v>0</v>
      </c>
      <c r="CT29">
        <v>665.15</v>
      </c>
      <c r="CU29">
        <v>9.9996100000000008E-3</v>
      </c>
      <c r="CV29">
        <v>64.150000000000006</v>
      </c>
      <c r="CW29">
        <v>10.050000000000001</v>
      </c>
      <c r="CX29">
        <v>39.125</v>
      </c>
      <c r="CY29">
        <v>42.561999999999998</v>
      </c>
      <c r="CZ29">
        <v>41.186999999999998</v>
      </c>
      <c r="DA29">
        <v>41.686999999999998</v>
      </c>
      <c r="DB29">
        <v>41.5</v>
      </c>
      <c r="DC29">
        <v>0</v>
      </c>
      <c r="DD29">
        <v>0</v>
      </c>
      <c r="DE29">
        <v>0</v>
      </c>
      <c r="DF29">
        <v>83.700000047683702</v>
      </c>
      <c r="DG29">
        <v>0</v>
      </c>
      <c r="DH29">
        <v>669.88599999999997</v>
      </c>
      <c r="DI29">
        <v>-16.2346156066323</v>
      </c>
      <c r="DJ29">
        <v>0.68846155707169299</v>
      </c>
      <c r="DK29">
        <v>61.578000000000003</v>
      </c>
      <c r="DL29">
        <v>15</v>
      </c>
      <c r="DM29">
        <v>1599834124</v>
      </c>
      <c r="DN29" t="s">
        <v>419</v>
      </c>
      <c r="DO29">
        <v>1599834116</v>
      </c>
      <c r="DP29">
        <v>1599834124</v>
      </c>
      <c r="DQ29">
        <v>26</v>
      </c>
      <c r="DR29">
        <v>-0.03</v>
      </c>
      <c r="DS29">
        <v>2E-3</v>
      </c>
      <c r="DT29">
        <v>-2.5000000000000001E-2</v>
      </c>
      <c r="DU29">
        <v>-0.32600000000000001</v>
      </c>
      <c r="DV29">
        <v>400</v>
      </c>
      <c r="DW29">
        <v>10</v>
      </c>
      <c r="DX29">
        <v>0.25</v>
      </c>
      <c r="DY29">
        <v>0.03</v>
      </c>
      <c r="DZ29">
        <v>399.99656097561001</v>
      </c>
      <c r="EA29">
        <v>-1.32752613243438E-2</v>
      </c>
      <c r="EB29">
        <v>2.28921637252502E-2</v>
      </c>
      <c r="EC29">
        <v>1</v>
      </c>
      <c r="ED29">
        <v>400.34874193548399</v>
      </c>
      <c r="EE29">
        <v>0.71632258064527798</v>
      </c>
      <c r="EF29">
        <v>5.3788095422284403E-2</v>
      </c>
      <c r="EG29">
        <v>1</v>
      </c>
      <c r="EH29">
        <v>9.7245636585365904</v>
      </c>
      <c r="EI29">
        <v>1.1471498257839901E-2</v>
      </c>
      <c r="EJ29">
        <v>1.1604409508784201E-3</v>
      </c>
      <c r="EK29">
        <v>1</v>
      </c>
      <c r="EL29">
        <v>12.2028975609756</v>
      </c>
      <c r="EM29">
        <v>1.5501742160278499E-2</v>
      </c>
      <c r="EN29">
        <v>3.3502955732765502E-2</v>
      </c>
      <c r="EO29">
        <v>1</v>
      </c>
      <c r="EP29">
        <v>4</v>
      </c>
      <c r="EQ29">
        <v>4</v>
      </c>
      <c r="ER29" t="s">
        <v>369</v>
      </c>
      <c r="ES29">
        <v>2.9997199999999999</v>
      </c>
      <c r="ET29">
        <v>2.6325099999999999</v>
      </c>
      <c r="EU29">
        <v>0.101462</v>
      </c>
      <c r="EV29">
        <v>0.101781</v>
      </c>
      <c r="EW29">
        <v>6.8642099999999998E-2</v>
      </c>
      <c r="EX29">
        <v>5.6473500000000003E-2</v>
      </c>
      <c r="EY29">
        <v>28449.8</v>
      </c>
      <c r="EZ29">
        <v>32152.400000000001</v>
      </c>
      <c r="FA29">
        <v>27655.200000000001</v>
      </c>
      <c r="FB29">
        <v>30980.7</v>
      </c>
      <c r="FC29">
        <v>36122.5</v>
      </c>
      <c r="FD29">
        <v>40213.1</v>
      </c>
      <c r="FE29">
        <v>40841.599999999999</v>
      </c>
      <c r="FF29">
        <v>45612.6</v>
      </c>
      <c r="FG29">
        <v>2.0047799999999998</v>
      </c>
      <c r="FH29">
        <v>2.0297499999999999</v>
      </c>
      <c r="FI29">
        <v>3.1448900000000002E-2</v>
      </c>
      <c r="FJ29">
        <v>0</v>
      </c>
      <c r="FK29">
        <v>23.375800000000002</v>
      </c>
      <c r="FL29">
        <v>999.9</v>
      </c>
      <c r="FM29">
        <v>41.863</v>
      </c>
      <c r="FN29">
        <v>25.931999999999999</v>
      </c>
      <c r="FO29">
        <v>13.8725</v>
      </c>
      <c r="FP29">
        <v>61.930399999999999</v>
      </c>
      <c r="FQ29">
        <v>28.9223</v>
      </c>
      <c r="FR29">
        <v>1</v>
      </c>
      <c r="FS29">
        <v>-0.18706800000000001</v>
      </c>
      <c r="FT29">
        <v>0.67589900000000003</v>
      </c>
      <c r="FU29">
        <v>20.209199999999999</v>
      </c>
      <c r="FV29">
        <v>5.2256799999999997</v>
      </c>
      <c r="FW29">
        <v>12.0275</v>
      </c>
      <c r="FX29">
        <v>4.9597499999999997</v>
      </c>
      <c r="FY29">
        <v>3.3010000000000002</v>
      </c>
      <c r="FZ29">
        <v>999.9</v>
      </c>
      <c r="GA29">
        <v>9481.4</v>
      </c>
      <c r="GB29">
        <v>9999</v>
      </c>
      <c r="GC29">
        <v>9999</v>
      </c>
      <c r="GD29">
        <v>1.8797299999999999</v>
      </c>
      <c r="GE29">
        <v>1.8766799999999999</v>
      </c>
      <c r="GF29">
        <v>1.8788100000000001</v>
      </c>
      <c r="GG29">
        <v>1.8785099999999999</v>
      </c>
      <c r="GH29">
        <v>1.8800399999999999</v>
      </c>
      <c r="GI29">
        <v>1.8729199999999999</v>
      </c>
      <c r="GJ29">
        <v>1.8806400000000001</v>
      </c>
      <c r="GK29">
        <v>1.87469</v>
      </c>
      <c r="GL29">
        <v>5</v>
      </c>
      <c r="GM29">
        <v>0</v>
      </c>
      <c r="GN29">
        <v>0</v>
      </c>
      <c r="GO29">
        <v>0</v>
      </c>
      <c r="GP29" t="s">
        <v>361</v>
      </c>
      <c r="GQ29" t="s">
        <v>362</v>
      </c>
      <c r="GR29" t="s">
        <v>363</v>
      </c>
      <c r="GS29" t="s">
        <v>363</v>
      </c>
      <c r="GT29" t="s">
        <v>363</v>
      </c>
      <c r="GU29" t="s">
        <v>363</v>
      </c>
      <c r="GV29">
        <v>0</v>
      </c>
      <c r="GW29">
        <v>100</v>
      </c>
      <c r="GX29">
        <v>100</v>
      </c>
      <c r="GY29">
        <v>-2.5000000000000001E-2</v>
      </c>
      <c r="GZ29">
        <v>-0.3261</v>
      </c>
      <c r="HA29">
        <v>-2.50500000000216E-2</v>
      </c>
      <c r="HB29">
        <v>0</v>
      </c>
      <c r="HC29">
        <v>0</v>
      </c>
      <c r="HD29">
        <v>0</v>
      </c>
      <c r="HE29">
        <v>-0.32612750000000201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0.6</v>
      </c>
      <c r="HN29">
        <v>0.4</v>
      </c>
      <c r="HO29">
        <v>2</v>
      </c>
      <c r="HP29">
        <v>510.66399999999999</v>
      </c>
      <c r="HQ29">
        <v>510.18</v>
      </c>
      <c r="HR29">
        <v>22.999700000000001</v>
      </c>
      <c r="HS29">
        <v>25.2883</v>
      </c>
      <c r="HT29">
        <v>30.0001</v>
      </c>
      <c r="HU29">
        <v>25.220099999999999</v>
      </c>
      <c r="HV29">
        <v>25.226600000000001</v>
      </c>
      <c r="HW29">
        <v>20.434899999999999</v>
      </c>
      <c r="HX29">
        <v>100</v>
      </c>
      <c r="HY29">
        <v>0</v>
      </c>
      <c r="HZ29">
        <v>23</v>
      </c>
      <c r="IA29">
        <v>400</v>
      </c>
      <c r="IB29">
        <v>12.2913</v>
      </c>
      <c r="IC29">
        <v>105.167</v>
      </c>
      <c r="ID29">
        <v>101.878</v>
      </c>
    </row>
    <row r="30" spans="1:238" x14ac:dyDescent="0.35">
      <c r="A30">
        <v>13</v>
      </c>
      <c r="B30">
        <v>1599835516.0999999</v>
      </c>
      <c r="C30">
        <v>4124</v>
      </c>
      <c r="D30" t="s">
        <v>420</v>
      </c>
      <c r="E30" t="s">
        <v>421</v>
      </c>
      <c r="F30">
        <v>1599835516.0999999</v>
      </c>
      <c r="G30">
        <f t="shared" si="0"/>
        <v>1.565574450357627E-3</v>
      </c>
      <c r="H30">
        <f t="shared" si="1"/>
        <v>-1.3597285107482111</v>
      </c>
      <c r="I30">
        <f t="shared" si="2"/>
        <v>400.85300150612142</v>
      </c>
      <c r="J30">
        <f t="shared" si="3"/>
        <v>413.80063339527703</v>
      </c>
      <c r="K30">
        <f t="shared" si="4"/>
        <v>41.975766469217021</v>
      </c>
      <c r="L30">
        <f t="shared" si="5"/>
        <v>40.662364002794433</v>
      </c>
      <c r="M30">
        <f t="shared" si="6"/>
        <v>9.0911858404185947E-2</v>
      </c>
      <c r="N30">
        <f t="shared" si="7"/>
        <v>2.283255123302236</v>
      </c>
      <c r="O30">
        <f t="shared" si="8"/>
        <v>8.8947717846411659E-2</v>
      </c>
      <c r="P30">
        <f t="shared" si="9"/>
        <v>5.5765259514881059E-2</v>
      </c>
      <c r="Q30">
        <f t="shared" si="10"/>
        <v>1.5958132752824533E-5</v>
      </c>
      <c r="R30">
        <f t="shared" si="11"/>
        <v>23.951938490536804</v>
      </c>
      <c r="S30">
        <f t="shared" si="12"/>
        <v>23.747</v>
      </c>
      <c r="T30">
        <f t="shared" si="13"/>
        <v>2.9497590502225317</v>
      </c>
      <c r="U30">
        <f t="shared" si="14"/>
        <v>38.991505589147543</v>
      </c>
      <c r="V30">
        <f t="shared" si="15"/>
        <v>1.2008418628686</v>
      </c>
      <c r="W30">
        <f t="shared" si="16"/>
        <v>3.0797524864052153</v>
      </c>
      <c r="X30">
        <f t="shared" si="17"/>
        <v>1.7489171873539318</v>
      </c>
      <c r="Y30">
        <f t="shared" si="18"/>
        <v>-69.041833260771355</v>
      </c>
      <c r="Z30">
        <f t="shared" si="19"/>
        <v>88.443649874067162</v>
      </c>
      <c r="AA30">
        <f t="shared" si="20"/>
        <v>8.120063436317329</v>
      </c>
      <c r="AB30">
        <f t="shared" si="21"/>
        <v>27.521896007745887</v>
      </c>
      <c r="AC30">
        <v>10</v>
      </c>
      <c r="AD30">
        <v>2</v>
      </c>
      <c r="AE30">
        <f t="shared" si="22"/>
        <v>1.0003696826393169</v>
      </c>
      <c r="AF30">
        <f t="shared" si="23"/>
        <v>3.6968263931691503E-2</v>
      </c>
      <c r="AG30">
        <f t="shared" si="24"/>
        <v>54120.457724917811</v>
      </c>
      <c r="AH30" t="s">
        <v>422</v>
      </c>
      <c r="AI30">
        <v>10245.9</v>
      </c>
      <c r="AJ30">
        <v>649.98461538461504</v>
      </c>
      <c r="AK30">
        <v>3171.93</v>
      </c>
      <c r="AL30">
        <f t="shared" si="25"/>
        <v>2521.9453846153847</v>
      </c>
      <c r="AM30">
        <f t="shared" si="26"/>
        <v>0.79508229520051976</v>
      </c>
      <c r="AN30">
        <v>-1.35899133596207</v>
      </c>
      <c r="AO30" t="s">
        <v>418</v>
      </c>
      <c r="AP30" t="s">
        <v>418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-1.3597285107482111</v>
      </c>
      <c r="AW30" t="e">
        <f t="shared" si="30"/>
        <v>#DIV/0!</v>
      </c>
      <c r="AX30" t="e">
        <f t="shared" si="31"/>
        <v>#DIV/0!</v>
      </c>
      <c r="AY30">
        <f t="shared" si="32"/>
        <v>-0.87765748706943603</v>
      </c>
      <c r="AZ30" t="e">
        <f t="shared" si="33"/>
        <v>#DIV/0!</v>
      </c>
      <c r="BA30" t="s">
        <v>418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1.2577314399232093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1599835516.0999999</v>
      </c>
      <c r="BO30">
        <v>400.85300000000001</v>
      </c>
      <c r="BP30">
        <v>399.97500000000002</v>
      </c>
      <c r="BQ30">
        <v>11.837999999999999</v>
      </c>
      <c r="BR30">
        <v>9.9822299999999995</v>
      </c>
      <c r="BS30">
        <v>400.892</v>
      </c>
      <c r="BT30">
        <v>12.164099999999999</v>
      </c>
      <c r="BU30">
        <v>499.99599999999998</v>
      </c>
      <c r="BV30">
        <v>101.401</v>
      </c>
      <c r="BW30">
        <v>3.8589699999999998E-2</v>
      </c>
      <c r="BX30">
        <v>24.465499999999999</v>
      </c>
      <c r="BY30">
        <v>23.747</v>
      </c>
      <c r="BZ30">
        <v>999.9</v>
      </c>
      <c r="CA30">
        <v>0</v>
      </c>
      <c r="CB30">
        <v>0</v>
      </c>
      <c r="CC30">
        <v>10008.799999999999</v>
      </c>
      <c r="CD30">
        <v>0</v>
      </c>
      <c r="CE30">
        <v>9.82667</v>
      </c>
      <c r="CF30">
        <v>0.89212000000000002</v>
      </c>
      <c r="CG30">
        <v>405.66899999999998</v>
      </c>
      <c r="CH30">
        <v>404.00799999999998</v>
      </c>
      <c r="CI30">
        <v>1.85578</v>
      </c>
      <c r="CJ30">
        <v>399.97500000000002</v>
      </c>
      <c r="CK30">
        <v>9.9822299999999995</v>
      </c>
      <c r="CL30">
        <v>1.2003900000000001</v>
      </c>
      <c r="CM30">
        <v>1.0122100000000001</v>
      </c>
      <c r="CN30">
        <v>9.6063399999999994</v>
      </c>
      <c r="CO30">
        <v>7.0933000000000002</v>
      </c>
      <c r="CP30">
        <v>9.9996100000000008E-3</v>
      </c>
      <c r="CQ30">
        <v>0</v>
      </c>
      <c r="CR30">
        <v>0</v>
      </c>
      <c r="CS30">
        <v>0</v>
      </c>
      <c r="CT30">
        <v>648.45000000000005</v>
      </c>
      <c r="CU30">
        <v>9.9996100000000008E-3</v>
      </c>
      <c r="CV30">
        <v>45.9</v>
      </c>
      <c r="CW30">
        <v>7.8</v>
      </c>
      <c r="CX30">
        <v>35.875</v>
      </c>
      <c r="CY30">
        <v>39.75</v>
      </c>
      <c r="CZ30">
        <v>38</v>
      </c>
      <c r="DA30">
        <v>39.125</v>
      </c>
      <c r="DB30">
        <v>38.561999999999998</v>
      </c>
      <c r="DC30">
        <v>0</v>
      </c>
      <c r="DD30">
        <v>0</v>
      </c>
      <c r="DE30">
        <v>0</v>
      </c>
      <c r="DF30">
        <v>1365.2000000476801</v>
      </c>
      <c r="DG30">
        <v>0</v>
      </c>
      <c r="DH30">
        <v>649.98461538461504</v>
      </c>
      <c r="DI30">
        <v>8.8888889002324891</v>
      </c>
      <c r="DJ30">
        <v>6.3572648316282496</v>
      </c>
      <c r="DK30">
        <v>42.559615384615398</v>
      </c>
      <c r="DL30">
        <v>15</v>
      </c>
      <c r="DM30">
        <v>1599835533.0999999</v>
      </c>
      <c r="DN30" t="s">
        <v>423</v>
      </c>
      <c r="DO30">
        <v>1599835533.0999999</v>
      </c>
      <c r="DP30">
        <v>1599834124</v>
      </c>
      <c r="DQ30">
        <v>27</v>
      </c>
      <c r="DR30">
        <v>-1.4E-2</v>
      </c>
      <c r="DS30">
        <v>2E-3</v>
      </c>
      <c r="DT30">
        <v>-3.9E-2</v>
      </c>
      <c r="DU30">
        <v>-0.32600000000000001</v>
      </c>
      <c r="DV30">
        <v>400</v>
      </c>
      <c r="DW30">
        <v>10</v>
      </c>
      <c r="DX30">
        <v>0.27</v>
      </c>
      <c r="DY30">
        <v>0.03</v>
      </c>
      <c r="DZ30">
        <v>400.003390243902</v>
      </c>
      <c r="EA30">
        <v>0.114250871080225</v>
      </c>
      <c r="EB30">
        <v>2.6663099602786702E-2</v>
      </c>
      <c r="EC30">
        <v>0</v>
      </c>
      <c r="ED30">
        <v>400.84087096774198</v>
      </c>
      <c r="EE30">
        <v>8.1193548385051301E-2</v>
      </c>
      <c r="EF30">
        <v>1.9010594559748701E-2</v>
      </c>
      <c r="EG30">
        <v>1</v>
      </c>
      <c r="EH30">
        <v>9.9798624390243909</v>
      </c>
      <c r="EI30">
        <v>6.1252264808321398E-3</v>
      </c>
      <c r="EJ30">
        <v>7.7674047047715902E-4</v>
      </c>
      <c r="EK30">
        <v>1</v>
      </c>
      <c r="EL30">
        <v>11.836104878048801</v>
      </c>
      <c r="EM30">
        <v>5.2285714285814503E-3</v>
      </c>
      <c r="EN30">
        <v>6.2272071002061197E-4</v>
      </c>
      <c r="EO30">
        <v>1</v>
      </c>
      <c r="EP30">
        <v>3</v>
      </c>
      <c r="EQ30">
        <v>4</v>
      </c>
      <c r="ER30" t="s">
        <v>424</v>
      </c>
      <c r="ES30">
        <v>2.9996200000000002</v>
      </c>
      <c r="ET30">
        <v>2.6328</v>
      </c>
      <c r="EU30">
        <v>0.10145999999999999</v>
      </c>
      <c r="EV30">
        <v>0.101698</v>
      </c>
      <c r="EW30">
        <v>6.7113000000000006E-2</v>
      </c>
      <c r="EX30">
        <v>5.7569599999999999E-2</v>
      </c>
      <c r="EY30">
        <v>28433.4</v>
      </c>
      <c r="EZ30">
        <v>32132.3</v>
      </c>
      <c r="FA30">
        <v>27640.2</v>
      </c>
      <c r="FB30">
        <v>30959.599999999999</v>
      </c>
      <c r="FC30">
        <v>36166.6</v>
      </c>
      <c r="FD30">
        <v>40140.1</v>
      </c>
      <c r="FE30">
        <v>40824.5</v>
      </c>
      <c r="FF30">
        <v>45583.5</v>
      </c>
      <c r="FG30">
        <v>2.0015200000000002</v>
      </c>
      <c r="FH30">
        <v>2.0239699999999998</v>
      </c>
      <c r="FI30">
        <v>3.13446E-2</v>
      </c>
      <c r="FJ30">
        <v>0</v>
      </c>
      <c r="FK30">
        <v>23.2315</v>
      </c>
      <c r="FL30">
        <v>999.9</v>
      </c>
      <c r="FM30">
        <v>40.654000000000003</v>
      </c>
      <c r="FN30">
        <v>26.364999999999998</v>
      </c>
      <c r="FO30">
        <v>13.8216</v>
      </c>
      <c r="FP30">
        <v>61.486899999999999</v>
      </c>
      <c r="FQ30">
        <v>29.258800000000001</v>
      </c>
      <c r="FR30">
        <v>1</v>
      </c>
      <c r="FS30">
        <v>-0.16599800000000001</v>
      </c>
      <c r="FT30">
        <v>0.66513599999999995</v>
      </c>
      <c r="FU30">
        <v>20.209199999999999</v>
      </c>
      <c r="FV30">
        <v>5.2274700000000003</v>
      </c>
      <c r="FW30">
        <v>12.027900000000001</v>
      </c>
      <c r="FX30">
        <v>4.9596999999999998</v>
      </c>
      <c r="FY30">
        <v>3.3010000000000002</v>
      </c>
      <c r="FZ30">
        <v>999.9</v>
      </c>
      <c r="GA30">
        <v>9511.7000000000007</v>
      </c>
      <c r="GB30">
        <v>9999</v>
      </c>
      <c r="GC30">
        <v>9999</v>
      </c>
      <c r="GD30">
        <v>1.8797299999999999</v>
      </c>
      <c r="GE30">
        <v>1.8766799999999999</v>
      </c>
      <c r="GF30">
        <v>1.8788100000000001</v>
      </c>
      <c r="GG30">
        <v>1.8785099999999999</v>
      </c>
      <c r="GH30">
        <v>1.8800600000000001</v>
      </c>
      <c r="GI30">
        <v>1.8729800000000001</v>
      </c>
      <c r="GJ30">
        <v>1.8806499999999999</v>
      </c>
      <c r="GK30">
        <v>1.87469</v>
      </c>
      <c r="GL30">
        <v>5</v>
      </c>
      <c r="GM30">
        <v>0</v>
      </c>
      <c r="GN30">
        <v>0</v>
      </c>
      <c r="GO30">
        <v>0</v>
      </c>
      <c r="GP30" t="s">
        <v>361</v>
      </c>
      <c r="GQ30" t="s">
        <v>362</v>
      </c>
      <c r="GR30" t="s">
        <v>363</v>
      </c>
      <c r="GS30" t="s">
        <v>363</v>
      </c>
      <c r="GT30" t="s">
        <v>363</v>
      </c>
      <c r="GU30" t="s">
        <v>363</v>
      </c>
      <c r="GV30">
        <v>0</v>
      </c>
      <c r="GW30">
        <v>100</v>
      </c>
      <c r="GX30">
        <v>100</v>
      </c>
      <c r="GY30">
        <v>-3.9E-2</v>
      </c>
      <c r="GZ30">
        <v>-0.3261</v>
      </c>
      <c r="HA30">
        <v>-2.50500000000216E-2</v>
      </c>
      <c r="HB30">
        <v>0</v>
      </c>
      <c r="HC30">
        <v>0</v>
      </c>
      <c r="HD30">
        <v>0</v>
      </c>
      <c r="HE30">
        <v>-0.32612750000000201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23.3</v>
      </c>
      <c r="HN30">
        <v>23.2</v>
      </c>
      <c r="HO30">
        <v>2</v>
      </c>
      <c r="HP30">
        <v>511.05099999999999</v>
      </c>
      <c r="HQ30">
        <v>508.86200000000002</v>
      </c>
      <c r="HR30">
        <v>22.999700000000001</v>
      </c>
      <c r="HS30">
        <v>25.543900000000001</v>
      </c>
      <c r="HT30">
        <v>30.000299999999999</v>
      </c>
      <c r="HU30">
        <v>25.485399999999998</v>
      </c>
      <c r="HV30">
        <v>25.4895</v>
      </c>
      <c r="HW30">
        <v>20.4437</v>
      </c>
      <c r="HX30">
        <v>100</v>
      </c>
      <c r="HY30">
        <v>0</v>
      </c>
      <c r="HZ30">
        <v>23</v>
      </c>
      <c r="IA30">
        <v>400</v>
      </c>
      <c r="IB30">
        <v>12.2913</v>
      </c>
      <c r="IC30">
        <v>105.11799999999999</v>
      </c>
      <c r="ID30">
        <v>101.81100000000001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2020-09-11T09:46:40Z</dcterms:created>
  <dcterms:modified xsi:type="dcterms:W3CDTF">2020-09-21T13:55:56Z</dcterms:modified>
</cp:coreProperties>
</file>